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225" activeTab="1"/>
  </bookViews>
  <sheets>
    <sheet name="Sheet2（原表）" sheetId="2" r:id="rId1"/>
    <sheet name="Sheet2（和田真）" sheetId="4" r:id="rId2"/>
    <sheet name="Sheet1" sheetId="3" r:id="rId3"/>
    <sheet name="Sheet2（和田本级需要分配） (2)" sheetId="5" r:id="rId4"/>
  </sheets>
  <definedNames>
    <definedName name="_xlnm._FilterDatabase" localSheetId="0" hidden="1">'Sheet2（原表）'!$A$5:$Z$145</definedName>
    <definedName name="_xlnm._FilterDatabase" localSheetId="1" hidden="1">'Sheet2（和田真）'!$A$5:$Z$18</definedName>
    <definedName name="_xlnm._FilterDatabase" localSheetId="3" hidden="1">'Sheet2（和田本级需要分配） (2)'!$A$5:$Z$18</definedName>
    <definedName name="_xlnm.Print_Titles" localSheetId="0">'Sheet2（原表）'!$4:$5</definedName>
    <definedName name="_xlnm.Print_Titles" localSheetId="1">'Sheet2（和田真）'!$4:$5</definedName>
    <definedName name="_xlnm.Print_Titles" localSheetId="3">'Sheet2（和田本级需要分配） (2)'!$4:$5</definedName>
  </definedNames>
  <calcPr calcId="144525"/>
</workbook>
</file>

<file path=xl/sharedStrings.xml><?xml version="1.0" encoding="utf-8"?>
<sst xmlns="http://schemas.openxmlformats.org/spreadsheetml/2006/main" count="487" uniqueCount="289">
  <si>
    <t>附件1</t>
  </si>
  <si>
    <t>2024年中央城乡义务教育补助经费预算分配表</t>
  </si>
  <si>
    <t>单位：万元</t>
  </si>
  <si>
    <t>区划代码</t>
  </si>
  <si>
    <t>序号</t>
  </si>
  <si>
    <t>单位（县区市）</t>
  </si>
  <si>
    <t>合计</t>
  </si>
  <si>
    <t>提前下达</t>
  </si>
  <si>
    <t>本次下达</t>
  </si>
  <si>
    <t>公用经费</t>
  </si>
  <si>
    <t>免费教科书</t>
  </si>
  <si>
    <t>家庭经济困难学生生活补助</t>
  </si>
  <si>
    <t>综合奖补（家庭经济困难学生生活补助）</t>
  </si>
  <si>
    <t>校舍安全保障</t>
  </si>
  <si>
    <t>特岗教师工资性补助</t>
  </si>
  <si>
    <t>农村学生营养膳食补助</t>
  </si>
  <si>
    <t>小学</t>
  </si>
  <si>
    <t>初中</t>
  </si>
  <si>
    <t>特教</t>
  </si>
  <si>
    <t>特教（小学）</t>
  </si>
  <si>
    <t>特教（初中）</t>
  </si>
  <si>
    <t>抵扣资金</t>
  </si>
  <si>
    <t>自治区本级政府预算支出经济分类科目</t>
  </si>
  <si>
    <t>50502或50299</t>
  </si>
  <si>
    <t>“三保”标识代码</t>
  </si>
  <si>
    <t>003003002</t>
  </si>
  <si>
    <t>003003002001</t>
  </si>
  <si>
    <t>003003002002</t>
  </si>
  <si>
    <t>003003003</t>
  </si>
  <si>
    <t>003003004</t>
  </si>
  <si>
    <t>003003005</t>
  </si>
  <si>
    <t>003003005001</t>
  </si>
  <si>
    <t>003003005002</t>
  </si>
  <si>
    <t>003003008</t>
  </si>
  <si>
    <t>支出功能分类科目</t>
  </si>
  <si>
    <r>
      <rPr>
        <sz val="11"/>
        <rFont val="Times New Roman"/>
        <charset val="134"/>
      </rPr>
      <t>20502</t>
    </r>
    <r>
      <rPr>
        <sz val="11"/>
        <rFont val="宋体"/>
        <charset val="134"/>
      </rPr>
      <t>相关项</t>
    </r>
  </si>
  <si>
    <t>自治区本级</t>
  </si>
  <si>
    <t>自治区教育厅</t>
  </si>
  <si>
    <t>新疆教育学院实验小学</t>
  </si>
  <si>
    <t>乌鲁木齐八一中学</t>
  </si>
  <si>
    <t>新疆大学附属中学</t>
  </si>
  <si>
    <t>新疆农业大学附属中学</t>
  </si>
  <si>
    <t>新疆医科大学子女学校</t>
  </si>
  <si>
    <t>新疆师范大学附属中学</t>
  </si>
  <si>
    <t>喀什大学附属中学</t>
  </si>
  <si>
    <t>乌鲁木齐向阳学校</t>
  </si>
  <si>
    <t>地州</t>
  </si>
  <si>
    <t>乌鲁木齐市</t>
  </si>
  <si>
    <t>650102000000</t>
  </si>
  <si>
    <t>天山区</t>
  </si>
  <si>
    <t>650103000000</t>
  </si>
  <si>
    <t>沙依巴克区</t>
  </si>
  <si>
    <t>650104000000</t>
  </si>
  <si>
    <t>新市区</t>
  </si>
  <si>
    <t>650105000000</t>
  </si>
  <si>
    <t>水磨沟区</t>
  </si>
  <si>
    <t>650106000000</t>
  </si>
  <si>
    <t>头屯河区</t>
  </si>
  <si>
    <t>650107000000</t>
  </si>
  <si>
    <t>达坂城区</t>
  </si>
  <si>
    <t>650109000000</t>
  </si>
  <si>
    <t>米东区</t>
  </si>
  <si>
    <t>650121000000</t>
  </si>
  <si>
    <t>乌鲁木齐县</t>
  </si>
  <si>
    <t>6501A1000000</t>
  </si>
  <si>
    <t>乌鲁木齐市本级</t>
  </si>
  <si>
    <t>克拉玛依市</t>
  </si>
  <si>
    <t>650202000000</t>
  </si>
  <si>
    <t>独山子区</t>
  </si>
  <si>
    <t>650203000000</t>
  </si>
  <si>
    <t>克拉玛依区</t>
  </si>
  <si>
    <t>650204000000</t>
  </si>
  <si>
    <t>白碱滩区</t>
  </si>
  <si>
    <t>650205000000</t>
  </si>
  <si>
    <t>乌尔禾区</t>
  </si>
  <si>
    <t>6502A1000000</t>
  </si>
  <si>
    <t>克拉玛依市本级</t>
  </si>
  <si>
    <t>吐鲁番市</t>
  </si>
  <si>
    <t>650402000000</t>
  </si>
  <si>
    <t>高昌区</t>
  </si>
  <si>
    <t>650421000000</t>
  </si>
  <si>
    <t>鄯善县</t>
  </si>
  <si>
    <t>650422000000</t>
  </si>
  <si>
    <t>吐鲁番市本级</t>
  </si>
  <si>
    <t>6504A1000000</t>
  </si>
  <si>
    <t>托克逊县</t>
  </si>
  <si>
    <t>哈密市</t>
  </si>
  <si>
    <t>650502000000</t>
  </si>
  <si>
    <t>伊州区</t>
  </si>
  <si>
    <t>650521000000</t>
  </si>
  <si>
    <t>巴里坤哈萨克自治县</t>
  </si>
  <si>
    <t>650522000000</t>
  </si>
  <si>
    <t>伊吾县</t>
  </si>
  <si>
    <t>6505A3000000</t>
  </si>
  <si>
    <t>哈密市本级</t>
  </si>
  <si>
    <t>昌吉州</t>
  </si>
  <si>
    <t>652301000000</t>
  </si>
  <si>
    <t>昌吉市</t>
  </si>
  <si>
    <t>652302000000</t>
  </si>
  <si>
    <t>阜康市</t>
  </si>
  <si>
    <t>652323000000</t>
  </si>
  <si>
    <t>呼图壁县</t>
  </si>
  <si>
    <t>652324000000</t>
  </si>
  <si>
    <t>玛纳斯县</t>
  </si>
  <si>
    <t>652325000000</t>
  </si>
  <si>
    <t>奇台县</t>
  </si>
  <si>
    <t>652327000000</t>
  </si>
  <si>
    <t>吉木萨尔县</t>
  </si>
  <si>
    <t>652328000000</t>
  </si>
  <si>
    <t>木垒哈萨克自治县</t>
  </si>
  <si>
    <t>6523A1000000</t>
  </si>
  <si>
    <t>昌吉州本级</t>
  </si>
  <si>
    <t>博州</t>
  </si>
  <si>
    <t>652701000000</t>
  </si>
  <si>
    <t>博乐市</t>
  </si>
  <si>
    <t>652702000000</t>
  </si>
  <si>
    <t>阿拉山口市</t>
  </si>
  <si>
    <t>652722000000</t>
  </si>
  <si>
    <t>精河县</t>
  </si>
  <si>
    <t>652723000000</t>
  </si>
  <si>
    <t>温泉县</t>
  </si>
  <si>
    <t>6527A1000000</t>
  </si>
  <si>
    <t>博州本级</t>
  </si>
  <si>
    <t>巴州</t>
  </si>
  <si>
    <t>652801000000</t>
  </si>
  <si>
    <t>库尔勒市</t>
  </si>
  <si>
    <t>6528A3000000</t>
  </si>
  <si>
    <t>库尔勒经济技术开发区社会发展局</t>
  </si>
  <si>
    <t>652822000000</t>
  </si>
  <si>
    <t>轮台县</t>
  </si>
  <si>
    <t>652823000000</t>
  </si>
  <si>
    <t>尉犁县</t>
  </si>
  <si>
    <t>652824000000</t>
  </si>
  <si>
    <t>若羌县</t>
  </si>
  <si>
    <t>652825000000</t>
  </si>
  <si>
    <t>且末县</t>
  </si>
  <si>
    <t>652826000000</t>
  </si>
  <si>
    <t>焉耆回族自治县</t>
  </si>
  <si>
    <t>652827000000</t>
  </si>
  <si>
    <t>和静县</t>
  </si>
  <si>
    <t>652828000000</t>
  </si>
  <si>
    <t>和硕县</t>
  </si>
  <si>
    <t>652829000000</t>
  </si>
  <si>
    <t>博湖县</t>
  </si>
  <si>
    <t>6528A2000000</t>
  </si>
  <si>
    <t>巴州本级</t>
  </si>
  <si>
    <t>阿克苏地区</t>
  </si>
  <si>
    <t>652901000000</t>
  </si>
  <si>
    <t>阿克苏市</t>
  </si>
  <si>
    <t>652922000000</t>
  </si>
  <si>
    <t>温宿县</t>
  </si>
  <si>
    <t>652902000000</t>
  </si>
  <si>
    <t>库车市</t>
  </si>
  <si>
    <t>652924000000</t>
  </si>
  <si>
    <t>沙雅县</t>
  </si>
  <si>
    <t>652925000000</t>
  </si>
  <si>
    <t>新和县</t>
  </si>
  <si>
    <t>652926000000</t>
  </si>
  <si>
    <t>拜城县</t>
  </si>
  <si>
    <t>652927000000</t>
  </si>
  <si>
    <t>乌什县</t>
  </si>
  <si>
    <t>652928000000</t>
  </si>
  <si>
    <t>阿瓦提县</t>
  </si>
  <si>
    <t>652929000000</t>
  </si>
  <si>
    <t>柯坪县</t>
  </si>
  <si>
    <t>6529A1000000</t>
  </si>
  <si>
    <t>阿克苏地区本级</t>
  </si>
  <si>
    <t>克州</t>
  </si>
  <si>
    <t>653001000000</t>
  </si>
  <si>
    <t>阿图什市</t>
  </si>
  <si>
    <t>653022000000</t>
  </si>
  <si>
    <t>阿克陶县</t>
  </si>
  <si>
    <t>653023000000</t>
  </si>
  <si>
    <t>阿合奇县</t>
  </si>
  <si>
    <t>653024000000</t>
  </si>
  <si>
    <t>乌恰县</t>
  </si>
  <si>
    <t>6530A1000000</t>
  </si>
  <si>
    <t>克州本级</t>
  </si>
  <si>
    <t>喀什地区</t>
  </si>
  <si>
    <t>653101000000</t>
  </si>
  <si>
    <t>喀什市</t>
  </si>
  <si>
    <t>653121000000</t>
  </si>
  <si>
    <t>疏附县</t>
  </si>
  <si>
    <t>653122000000</t>
  </si>
  <si>
    <t>疏勒县</t>
  </si>
  <si>
    <t>653123000000</t>
  </si>
  <si>
    <t>英吉沙县</t>
  </si>
  <si>
    <t>653124000000</t>
  </si>
  <si>
    <t>泽普县</t>
  </si>
  <si>
    <t>653125000000</t>
  </si>
  <si>
    <t>莎车县</t>
  </si>
  <si>
    <t>653126000000</t>
  </si>
  <si>
    <t>叶城县</t>
  </si>
  <si>
    <t>653127000000</t>
  </si>
  <si>
    <t>麦盖提县</t>
  </si>
  <si>
    <t>653128000000</t>
  </si>
  <si>
    <t>岳普湖县</t>
  </si>
  <si>
    <t>653129000000</t>
  </si>
  <si>
    <t>伽师县</t>
  </si>
  <si>
    <t>653130000000</t>
  </si>
  <si>
    <t>巴楚县</t>
  </si>
  <si>
    <t>653131000000</t>
  </si>
  <si>
    <t>塔什库尔干塔吉克自治县</t>
  </si>
  <si>
    <t>6531A1000000</t>
  </si>
  <si>
    <t>喀什地区本级</t>
  </si>
  <si>
    <t>和田地区</t>
  </si>
  <si>
    <t>653201000000</t>
  </si>
  <si>
    <t>和田市</t>
  </si>
  <si>
    <t>653221000000</t>
  </si>
  <si>
    <t>和田县</t>
  </si>
  <si>
    <t>653222000000</t>
  </si>
  <si>
    <t>墨玉县</t>
  </si>
  <si>
    <t>653223000000</t>
  </si>
  <si>
    <t>皮山县</t>
  </si>
  <si>
    <t>653224000000</t>
  </si>
  <si>
    <t>洛浦县</t>
  </si>
  <si>
    <t>653225000000</t>
  </si>
  <si>
    <t>策勒县</t>
  </si>
  <si>
    <t>653226000000</t>
  </si>
  <si>
    <t>于田县</t>
  </si>
  <si>
    <t>653227000000</t>
  </si>
  <si>
    <t>民丰县</t>
  </si>
  <si>
    <t>6532A1000000</t>
  </si>
  <si>
    <t>和田地区本级</t>
  </si>
  <si>
    <t>伊犁州</t>
  </si>
  <si>
    <t>654002000000</t>
  </si>
  <si>
    <t>伊宁市</t>
  </si>
  <si>
    <t>654003000000</t>
  </si>
  <si>
    <t>奎屯市</t>
  </si>
  <si>
    <t>654004000000</t>
  </si>
  <si>
    <t>霍尔果斯市</t>
  </si>
  <si>
    <t>654021000000</t>
  </si>
  <si>
    <t>伊宁县</t>
  </si>
  <si>
    <t>654022000000</t>
  </si>
  <si>
    <t>察布查尔锡伯自治县</t>
  </si>
  <si>
    <t>654023000000</t>
  </si>
  <si>
    <t>霍城县</t>
  </si>
  <si>
    <t>654024000000</t>
  </si>
  <si>
    <t>巩留县</t>
  </si>
  <si>
    <t>654025000000</t>
  </si>
  <si>
    <t>新源县</t>
  </si>
  <si>
    <t>654026000000</t>
  </si>
  <si>
    <t>昭苏县</t>
  </si>
  <si>
    <t>654027000000</t>
  </si>
  <si>
    <t>特克斯县</t>
  </si>
  <si>
    <t>654028000000</t>
  </si>
  <si>
    <t>尼勒克县</t>
  </si>
  <si>
    <t>6540A1000000</t>
  </si>
  <si>
    <t>伊犁州本级</t>
  </si>
  <si>
    <t>塔城地区</t>
  </si>
  <si>
    <t>654201000000</t>
  </si>
  <si>
    <t>塔城市</t>
  </si>
  <si>
    <t>654202000000</t>
  </si>
  <si>
    <t>乌苏市</t>
  </si>
  <si>
    <t>654221000000</t>
  </si>
  <si>
    <t>额敏县</t>
  </si>
  <si>
    <t>654223000000</t>
  </si>
  <si>
    <t>沙湾市</t>
  </si>
  <si>
    <t>654224000000</t>
  </si>
  <si>
    <t>托里县</t>
  </si>
  <si>
    <t>654225000000</t>
  </si>
  <si>
    <t>裕民县</t>
  </si>
  <si>
    <t>654226000000</t>
  </si>
  <si>
    <t>和布克赛尔蒙古自治县</t>
  </si>
  <si>
    <t>6542A1000000</t>
  </si>
  <si>
    <t>塔城地区本级</t>
  </si>
  <si>
    <t>阿勒泰地区</t>
  </si>
  <si>
    <t>654301000000</t>
  </si>
  <si>
    <t>阿勒泰市</t>
  </si>
  <si>
    <t>654321000000</t>
  </si>
  <si>
    <t>布尔津县</t>
  </si>
  <si>
    <t>654322000000</t>
  </si>
  <si>
    <t>富蕴县</t>
  </si>
  <si>
    <t>654323000000</t>
  </si>
  <si>
    <t>福海县</t>
  </si>
  <si>
    <t>654324000000</t>
  </si>
  <si>
    <t>哈巴河县</t>
  </si>
  <si>
    <t>654325000000</t>
  </si>
  <si>
    <t>青河县</t>
  </si>
  <si>
    <t>654326000000</t>
  </si>
  <si>
    <t>吉木乃县</t>
  </si>
  <si>
    <t>6543A1000000</t>
  </si>
  <si>
    <t>阿勒泰地区本级</t>
  </si>
  <si>
    <t>学生生活补助</t>
  </si>
  <si>
    <t>综合奖补（学生生活补助）</t>
  </si>
  <si>
    <t>教师工资性补助</t>
  </si>
  <si>
    <t>和田地区合计</t>
  </si>
  <si>
    <t xml:space="preserve">CUO </t>
  </si>
  <si>
    <t xml:space="preserve">DUI 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</si>
</sst>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177" formatCode="0.00_ ;[Red]\-0.00\ "/>
    <numFmt numFmtId="178" formatCode="0.00_);[Red]\(0.00\)"/>
  </numFmts>
  <fonts count="46">
    <font>
      <sz val="12"/>
      <name val="宋体"/>
      <charset val="134"/>
    </font>
    <font>
      <sz val="12"/>
      <name val="黑体"/>
      <charset val="134"/>
    </font>
    <font>
      <b/>
      <sz val="12"/>
      <name val="黑体"/>
      <charset val="134"/>
    </font>
    <font>
      <b/>
      <sz val="12"/>
      <name val="宋体"/>
      <charset val="134"/>
    </font>
    <font>
      <sz val="8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22"/>
      <name val="等线"/>
      <charset val="134"/>
      <scheme val="minor"/>
    </font>
    <font>
      <sz val="8"/>
      <name val="黑体"/>
      <charset val="134"/>
    </font>
    <font>
      <sz val="11"/>
      <name val="黑体"/>
      <charset val="134"/>
    </font>
    <font>
      <b/>
      <sz val="8"/>
      <name val="黑体"/>
      <charset val="134"/>
    </font>
    <font>
      <b/>
      <sz val="11"/>
      <name val="黑体"/>
      <charset val="134"/>
    </font>
    <font>
      <sz val="11"/>
      <name val="Times New Roman"/>
      <charset val="134"/>
    </font>
    <font>
      <b/>
      <sz val="8"/>
      <name val="仿宋_GB2312"/>
      <charset val="134"/>
    </font>
    <font>
      <b/>
      <sz val="12"/>
      <name val="等线"/>
      <charset val="134"/>
      <scheme val="minor"/>
    </font>
    <font>
      <b/>
      <sz val="12"/>
      <color indexed="8"/>
      <name val="Times New Roman"/>
      <charset val="134"/>
    </font>
    <font>
      <sz val="8"/>
      <name val="仿宋_GB2312"/>
      <charset val="134"/>
    </font>
    <font>
      <sz val="12"/>
      <name val="等线"/>
      <charset val="134"/>
      <scheme val="minor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0"/>
      <color theme="1"/>
      <name val="Arial"/>
      <charset val="134"/>
    </font>
    <font>
      <sz val="12"/>
      <color indexed="8"/>
      <name val="Times New Roman"/>
      <charset val="134"/>
    </font>
    <font>
      <b/>
      <sz val="20"/>
      <name val="等线"/>
      <charset val="134"/>
      <scheme val="minor"/>
    </font>
    <font>
      <b/>
      <sz val="12"/>
      <name val="仿宋_GB2312"/>
      <charset val="134"/>
    </font>
    <font>
      <b/>
      <sz val="12"/>
      <color theme="1"/>
      <name val="Times New Roman"/>
      <charset val="134"/>
    </font>
    <font>
      <b/>
      <sz val="8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30" fillId="0" borderId="0" applyFont="0" applyFill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42" fillId="25" borderId="14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17" borderId="11" applyNumberFormat="0" applyFont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16" borderId="10" applyNumberFormat="0" applyAlignment="0" applyProtection="0">
      <alignment vertical="center"/>
    </xf>
    <xf numFmtId="0" fontId="43" fillId="16" borderId="14" applyNumberFormat="0" applyAlignment="0" applyProtection="0">
      <alignment vertical="center"/>
    </xf>
    <xf numFmtId="0" fontId="27" fillId="7" borderId="8" applyNumberFormat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177" fontId="1" fillId="0" borderId="0" xfId="0" applyNumberFormat="1" applyFont="1">
      <alignment vertical="center"/>
    </xf>
    <xf numFmtId="0" fontId="2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177" fontId="0" fillId="2" borderId="0" xfId="0" applyNumberFormat="1" applyFill="1">
      <alignment vertical="center"/>
    </xf>
    <xf numFmtId="177" fontId="4" fillId="0" borderId="0" xfId="0" applyNumberFormat="1" applyFont="1">
      <alignment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176" fontId="5" fillId="0" borderId="0" xfId="0" applyNumberFormat="1" applyFont="1" applyAlignment="1">
      <alignment horizontal="center" vertical="center"/>
    </xf>
    <xf numFmtId="176" fontId="5" fillId="0" borderId="0" xfId="0" applyNumberFormat="1" applyFont="1">
      <alignment vertical="center"/>
    </xf>
    <xf numFmtId="177" fontId="6" fillId="0" borderId="0" xfId="0" applyNumberFormat="1" applyFont="1" applyAlignment="1">
      <alignment horizontal="left" vertical="center"/>
    </xf>
    <xf numFmtId="177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177" fontId="8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77" fontId="9" fillId="0" borderId="4" xfId="0" applyNumberFormat="1" applyFont="1" applyBorder="1" applyAlignment="1">
      <alignment horizontal="center" vertical="center" wrapText="1"/>
    </xf>
    <xf numFmtId="176" fontId="9" fillId="0" borderId="4" xfId="0" applyNumberFormat="1" applyFont="1" applyBorder="1" applyAlignment="1">
      <alignment horizontal="center" vertical="center" wrapText="1"/>
    </xf>
    <xf numFmtId="176" fontId="9" fillId="0" borderId="5" xfId="0" applyNumberFormat="1" applyFont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center" vertical="center" wrapText="1"/>
    </xf>
    <xf numFmtId="177" fontId="10" fillId="0" borderId="4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177" fontId="13" fillId="0" borderId="5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177" fontId="14" fillId="0" borderId="5" xfId="0" applyNumberFormat="1" applyFont="1" applyBorder="1" applyAlignment="1" applyProtection="1">
      <alignment horizontal="left" vertical="center" wrapText="1"/>
      <protection locked="0"/>
    </xf>
    <xf numFmtId="176" fontId="15" fillId="3" borderId="5" xfId="0" applyNumberFormat="1" applyFont="1" applyFill="1" applyBorder="1" applyAlignment="1" applyProtection="1">
      <alignment horizontal="right" vertical="center" wrapText="1" readingOrder="1"/>
      <protection locked="0"/>
    </xf>
    <xf numFmtId="177" fontId="16" fillId="0" borderId="5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177" fontId="17" fillId="0" borderId="5" xfId="0" applyNumberFormat="1" applyFont="1" applyBorder="1" applyAlignment="1" applyProtection="1">
      <alignment horizontal="left" vertical="center" wrapText="1"/>
      <protection locked="0"/>
    </xf>
    <xf numFmtId="176" fontId="18" fillId="0" borderId="5" xfId="0" applyNumberFormat="1" applyFont="1" applyBorder="1">
      <alignment vertical="center"/>
    </xf>
    <xf numFmtId="176" fontId="19" fillId="0" borderId="5" xfId="0" applyNumberFormat="1" applyFont="1" applyBorder="1" applyAlignment="1">
      <alignment vertical="center" wrapText="1"/>
    </xf>
    <xf numFmtId="177" fontId="16" fillId="2" borderId="5" xfId="0" applyNumberFormat="1" applyFont="1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/>
    </xf>
    <xf numFmtId="177" fontId="17" fillId="2" borderId="5" xfId="0" applyNumberFormat="1" applyFont="1" applyFill="1" applyBorder="1" applyAlignment="1" applyProtection="1">
      <alignment horizontal="left" vertical="center" wrapText="1"/>
      <protection locked="0"/>
    </xf>
    <xf numFmtId="176" fontId="18" fillId="2" borderId="5" xfId="0" applyNumberFormat="1" applyFont="1" applyFill="1" applyBorder="1">
      <alignment vertical="center"/>
    </xf>
    <xf numFmtId="176" fontId="19" fillId="2" borderId="5" xfId="0" applyNumberFormat="1" applyFont="1" applyFill="1" applyBorder="1" applyAlignment="1">
      <alignment vertical="center" wrapText="1"/>
    </xf>
    <xf numFmtId="176" fontId="0" fillId="0" borderId="0" xfId="0" applyNumberFormat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 wrapText="1"/>
    </xf>
    <xf numFmtId="176" fontId="15" fillId="3" borderId="5" xfId="0" applyNumberFormat="1" applyFont="1" applyFill="1" applyBorder="1" applyAlignment="1" applyProtection="1">
      <alignment horizontal="center" vertical="center" wrapText="1" readingOrder="1"/>
      <protection locked="0"/>
    </xf>
    <xf numFmtId="176" fontId="18" fillId="0" borderId="5" xfId="0" applyNumberFormat="1" applyFont="1" applyBorder="1" applyAlignment="1">
      <alignment horizontal="center" vertical="center"/>
    </xf>
    <xf numFmtId="176" fontId="18" fillId="2" borderId="5" xfId="0" applyNumberFormat="1" applyFont="1" applyFill="1" applyBorder="1" applyAlignment="1">
      <alignment horizontal="center" vertical="center"/>
    </xf>
    <xf numFmtId="176" fontId="5" fillId="0" borderId="0" xfId="0" applyNumberFormat="1" applyFont="1" applyAlignment="1">
      <alignment horizontal="right" vertical="center"/>
    </xf>
    <xf numFmtId="0" fontId="17" fillId="0" borderId="5" xfId="0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176" fontId="19" fillId="0" borderId="5" xfId="0" applyNumberFormat="1" applyFont="1" applyBorder="1" applyAlignment="1">
      <alignment horizontal="center" vertical="center" wrapText="1"/>
    </xf>
    <xf numFmtId="176" fontId="18" fillId="0" borderId="5" xfId="0" applyNumberFormat="1" applyFont="1" applyBorder="1" applyProtection="1">
      <alignment vertical="center"/>
      <protection locked="0"/>
    </xf>
    <xf numFmtId="176" fontId="19" fillId="2" borderId="5" xfId="0" applyNumberFormat="1" applyFont="1" applyFill="1" applyBorder="1" applyAlignment="1">
      <alignment horizontal="center" vertical="center" wrapText="1"/>
    </xf>
    <xf numFmtId="176" fontId="18" fillId="2" borderId="5" xfId="0" applyNumberFormat="1" applyFont="1" applyFill="1" applyBorder="1" applyProtection="1">
      <alignment vertical="center"/>
      <protection locked="0"/>
    </xf>
    <xf numFmtId="177" fontId="17" fillId="0" borderId="4" xfId="0" applyNumberFormat="1" applyFont="1" applyBorder="1" applyAlignment="1" applyProtection="1">
      <alignment horizontal="left" vertical="center" wrapText="1"/>
      <protection locked="0"/>
    </xf>
    <xf numFmtId="177" fontId="17" fillId="0" borderId="1" xfId="0" applyNumberFormat="1" applyFont="1" applyBorder="1" applyAlignment="1" applyProtection="1">
      <alignment horizontal="left" vertical="center" wrapText="1"/>
      <protection locked="0"/>
    </xf>
    <xf numFmtId="0" fontId="20" fillId="4" borderId="5" xfId="0" applyFont="1" applyFill="1" applyBorder="1" applyAlignment="1"/>
    <xf numFmtId="176" fontId="21" fillId="2" borderId="5" xfId="0" applyNumberFormat="1" applyFont="1" applyFill="1" applyBorder="1" applyAlignment="1" applyProtection="1">
      <alignment horizontal="right" vertical="center" wrapText="1" readingOrder="1"/>
      <protection locked="0"/>
    </xf>
    <xf numFmtId="176" fontId="21" fillId="3" borderId="5" xfId="0" applyNumberFormat="1" applyFont="1" applyFill="1" applyBorder="1" applyAlignment="1" applyProtection="1">
      <alignment horizontal="right" vertical="center" wrapText="1" readingOrder="1"/>
      <protection locked="0"/>
    </xf>
    <xf numFmtId="177" fontId="14" fillId="2" borderId="5" xfId="0" applyNumberFormat="1" applyFont="1" applyFill="1" applyBorder="1" applyAlignment="1">
      <alignment horizontal="left" vertical="center" wrapText="1"/>
    </xf>
    <xf numFmtId="176" fontId="15" fillId="3" borderId="6" xfId="0" applyNumberFormat="1" applyFont="1" applyFill="1" applyBorder="1" applyAlignment="1" applyProtection="1">
      <alignment horizontal="right" vertical="center" wrapText="1" readingOrder="1"/>
      <protection locked="0"/>
    </xf>
    <xf numFmtId="177" fontId="14" fillId="2" borderId="5" xfId="0" applyNumberFormat="1" applyFont="1" applyFill="1" applyBorder="1" applyAlignment="1" applyProtection="1">
      <alignment horizontal="left" vertical="center" wrapText="1"/>
      <protection locked="0"/>
    </xf>
    <xf numFmtId="178" fontId="0" fillId="0" borderId="0" xfId="0" applyNumberFormat="1">
      <alignment vertical="center"/>
    </xf>
    <xf numFmtId="177" fontId="0" fillId="0" borderId="0" xfId="0" applyNumberFormat="1" applyFill="1">
      <alignment vertical="center"/>
    </xf>
    <xf numFmtId="177" fontId="22" fillId="0" borderId="0" xfId="0" applyNumberFormat="1" applyFont="1" applyAlignment="1">
      <alignment horizontal="center" vertical="center"/>
    </xf>
    <xf numFmtId="177" fontId="14" fillId="0" borderId="5" xfId="0" applyNumberFormat="1" applyFont="1" applyBorder="1" applyAlignment="1" applyProtection="1">
      <alignment horizontal="center" vertical="center" wrapText="1"/>
      <protection locked="0"/>
    </xf>
    <xf numFmtId="177" fontId="17" fillId="0" borderId="5" xfId="0" applyNumberFormat="1" applyFont="1" applyBorder="1" applyAlignment="1" applyProtection="1">
      <alignment horizontal="center" vertical="center" wrapText="1"/>
      <protection locked="0"/>
    </xf>
    <xf numFmtId="177" fontId="16" fillId="0" borderId="5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/>
    </xf>
    <xf numFmtId="177" fontId="17" fillId="0" borderId="5" xfId="0" applyNumberFormat="1" applyFont="1" applyFill="1" applyBorder="1" applyAlignment="1" applyProtection="1">
      <alignment horizontal="center" vertical="center" wrapText="1"/>
      <protection locked="0"/>
    </xf>
    <xf numFmtId="176" fontId="18" fillId="0" borderId="5" xfId="0" applyNumberFormat="1" applyFont="1" applyFill="1" applyBorder="1" applyAlignment="1">
      <alignment horizontal="center" vertical="center"/>
    </xf>
    <xf numFmtId="176" fontId="19" fillId="0" borderId="5" xfId="0" applyNumberFormat="1" applyFont="1" applyFill="1" applyBorder="1" applyAlignment="1">
      <alignment horizontal="center" vertical="center" wrapText="1"/>
    </xf>
    <xf numFmtId="176" fontId="19" fillId="0" borderId="5" xfId="0" applyNumberFormat="1" applyFont="1" applyFill="1" applyBorder="1" applyAlignment="1">
      <alignment vertical="center" wrapText="1"/>
    </xf>
    <xf numFmtId="176" fontId="18" fillId="0" borderId="5" xfId="0" applyNumberFormat="1" applyFont="1" applyFill="1" applyBorder="1" applyProtection="1">
      <alignment vertical="center"/>
      <protection locked="0"/>
    </xf>
    <xf numFmtId="176" fontId="18" fillId="0" borderId="5" xfId="0" applyNumberFormat="1" applyFont="1" applyFill="1" applyBorder="1">
      <alignment vertical="center"/>
    </xf>
    <xf numFmtId="177" fontId="3" fillId="0" borderId="0" xfId="0" applyNumberFormat="1" applyFont="1" applyAlignment="1">
      <alignment horizontal="center" vertical="center"/>
    </xf>
    <xf numFmtId="177" fontId="13" fillId="0" borderId="5" xfId="0" applyNumberFormat="1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177" fontId="3" fillId="0" borderId="5" xfId="0" applyNumberFormat="1" applyFont="1" applyBorder="1" applyAlignment="1">
      <alignment horizontal="center" vertical="center" wrapText="1"/>
    </xf>
    <xf numFmtId="176" fontId="24" fillId="0" borderId="5" xfId="0" applyNumberFormat="1" applyFont="1" applyBorder="1" applyAlignment="1">
      <alignment horizontal="right" vertical="center" wrapText="1"/>
    </xf>
    <xf numFmtId="177" fontId="25" fillId="0" borderId="5" xfId="0" applyNumberFormat="1" applyFont="1" applyBorder="1">
      <alignment vertical="center"/>
    </xf>
    <xf numFmtId="177" fontId="4" fillId="0" borderId="5" xfId="0" applyNumberFormat="1" applyFont="1" applyBorder="1">
      <alignment vertical="center"/>
    </xf>
    <xf numFmtId="177" fontId="17" fillId="0" borderId="5" xfId="0" applyNumberFormat="1" applyFont="1" applyBorder="1">
      <alignment vertical="center"/>
    </xf>
    <xf numFmtId="177" fontId="14" fillId="0" borderId="1" xfId="0" applyNumberFormat="1" applyFont="1" applyBorder="1">
      <alignment vertical="center"/>
    </xf>
    <xf numFmtId="177" fontId="14" fillId="0" borderId="5" xfId="0" applyNumberFormat="1" applyFont="1" applyBorder="1" applyAlignment="1">
      <alignment horizontal="left" vertical="center" wrapText="1"/>
    </xf>
    <xf numFmtId="177" fontId="17" fillId="0" borderId="5" xfId="0" applyNumberFormat="1" applyFont="1" applyBorder="1" applyAlignment="1">
      <alignment horizontal="left" vertical="center" wrapText="1"/>
    </xf>
    <xf numFmtId="176" fontId="24" fillId="0" borderId="5" xfId="0" applyNumberFormat="1" applyFont="1" applyBorder="1" applyAlignment="1">
      <alignment horizontal="center" vertical="center" wrapText="1"/>
    </xf>
    <xf numFmtId="176" fontId="15" fillId="3" borderId="6" xfId="0" applyNumberFormat="1" applyFont="1" applyFill="1" applyBorder="1" applyAlignment="1" applyProtection="1">
      <alignment horizontal="center" vertical="center" wrapText="1" readingOrder="1"/>
      <protection locked="0"/>
    </xf>
    <xf numFmtId="176" fontId="18" fillId="0" borderId="0" xfId="0" applyNumberFormat="1" applyFont="1" applyAlignment="1">
      <alignment horizontal="center" vertical="center"/>
    </xf>
    <xf numFmtId="176" fontId="18" fillId="0" borderId="0" xfId="0" applyNumberFormat="1" applyFont="1" applyProtection="1">
      <alignment vertical="center"/>
      <protection locked="0"/>
    </xf>
    <xf numFmtId="177" fontId="0" fillId="0" borderId="5" xfId="0" applyNumberFormat="1" applyBorder="1">
      <alignment vertical="center"/>
    </xf>
    <xf numFmtId="0" fontId="12" fillId="0" borderId="5" xfId="0" applyFont="1" applyFill="1" applyBorder="1" applyAlignment="1" quotePrefix="1">
      <alignment horizontal="center" vertical="center"/>
    </xf>
    <xf numFmtId="177" fontId="16" fillId="0" borderId="5" xfId="0" applyNumberFormat="1" applyFont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45"/>
  <sheetViews>
    <sheetView zoomScale="84" zoomScaleNormal="84" workbookViewId="0">
      <pane xSplit="6" ySplit="5" topLeftCell="G39" activePane="bottomRight" state="frozen"/>
      <selection/>
      <selection pane="topRight"/>
      <selection pane="bottomLeft"/>
      <selection pane="bottomRight" activeCell="I56" sqref="I56"/>
    </sheetView>
  </sheetViews>
  <sheetFormatPr defaultColWidth="9" defaultRowHeight="14.25"/>
  <cols>
    <col min="1" max="1" width="10.8333333333333" style="6" hidden="1" customWidth="1"/>
    <col min="2" max="2" width="4" customWidth="1"/>
    <col min="3" max="3" width="21.8333333333333" style="7" customWidth="1"/>
    <col min="4" max="4" width="10.8333333333333" style="7" customWidth="1"/>
    <col min="5" max="5" width="13.4166666666667" style="7" customWidth="1"/>
    <col min="6" max="6" width="10.8333333333333" style="8" customWidth="1"/>
    <col min="7" max="11" width="10.4166666666667" style="9" customWidth="1"/>
    <col min="12" max="23" width="13.0833333333333" style="9" customWidth="1"/>
    <col min="24" max="25" width="10.3333333333333" style="9" customWidth="1"/>
    <col min="26" max="26" width="10.3333333333333" style="10" customWidth="1"/>
    <col min="27" max="238" width="20.5833333333333" style="7" customWidth="1"/>
    <col min="239" max="16383" width="9" style="7" customWidth="1"/>
    <col min="16384" max="16384" width="9" style="7"/>
  </cols>
  <sheetData>
    <row r="1" ht="25.5" customHeight="1" spans="2:26">
      <c r="B1" s="11" t="s">
        <v>0</v>
      </c>
      <c r="C1" s="11"/>
      <c r="D1" s="11"/>
      <c r="E1" s="11"/>
      <c r="G1" s="10"/>
      <c r="H1" s="8"/>
      <c r="I1" s="8"/>
      <c r="J1" s="8"/>
      <c r="K1" s="8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8"/>
      <c r="Y1" s="8"/>
      <c r="Z1" s="8"/>
    </row>
    <row r="2" ht="41.5" customHeight="1" spans="2:26">
      <c r="B2" s="12" t="s">
        <v>1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ht="26" customHeight="1" spans="2:23">
      <c r="B3" s="13"/>
      <c r="C3" s="14"/>
      <c r="D3" s="14"/>
      <c r="E3" s="14"/>
      <c r="L3" s="51"/>
      <c r="M3" s="51"/>
      <c r="N3" s="51"/>
      <c r="O3" s="51"/>
      <c r="P3" s="51"/>
      <c r="Q3" s="51"/>
      <c r="R3" s="51"/>
      <c r="W3" s="56" t="s">
        <v>2</v>
      </c>
    </row>
    <row r="4" s="1" customFormat="1" ht="30" customHeight="1" spans="1:26">
      <c r="A4" s="15" t="s">
        <v>3</v>
      </c>
      <c r="B4" s="16" t="s">
        <v>4</v>
      </c>
      <c r="C4" s="17" t="s">
        <v>5</v>
      </c>
      <c r="D4" s="17" t="s">
        <v>6</v>
      </c>
      <c r="E4" s="17" t="s">
        <v>7</v>
      </c>
      <c r="F4" s="18" t="s">
        <v>8</v>
      </c>
      <c r="G4" s="19" t="s">
        <v>9</v>
      </c>
      <c r="H4" s="20"/>
      <c r="I4" s="20"/>
      <c r="J4" s="52"/>
      <c r="K4" s="25" t="s">
        <v>10</v>
      </c>
      <c r="L4" s="19" t="s">
        <v>11</v>
      </c>
      <c r="M4" s="20"/>
      <c r="N4" s="20"/>
      <c r="O4" s="20"/>
      <c r="P4" s="20"/>
      <c r="Q4" s="20"/>
      <c r="R4" s="19" t="s">
        <v>12</v>
      </c>
      <c r="S4" s="20"/>
      <c r="T4" s="20"/>
      <c r="U4" s="20"/>
      <c r="V4" s="20"/>
      <c r="W4" s="52"/>
      <c r="X4" s="25" t="s">
        <v>13</v>
      </c>
      <c r="Y4" s="25" t="s">
        <v>14</v>
      </c>
      <c r="Z4" s="25" t="s">
        <v>15</v>
      </c>
    </row>
    <row r="5" s="1" customFormat="1" ht="30" customHeight="1" spans="1:26">
      <c r="A5" s="21"/>
      <c r="B5" s="22"/>
      <c r="C5" s="23"/>
      <c r="D5" s="23"/>
      <c r="E5" s="23"/>
      <c r="F5" s="24"/>
      <c r="G5" s="25" t="s">
        <v>6</v>
      </c>
      <c r="H5" s="25" t="s">
        <v>16</v>
      </c>
      <c r="I5" s="25" t="s">
        <v>17</v>
      </c>
      <c r="J5" s="25" t="s">
        <v>18</v>
      </c>
      <c r="K5" s="25"/>
      <c r="L5" s="25" t="s">
        <v>6</v>
      </c>
      <c r="M5" s="25" t="s">
        <v>16</v>
      </c>
      <c r="N5" s="25" t="s">
        <v>17</v>
      </c>
      <c r="O5" s="25" t="s">
        <v>19</v>
      </c>
      <c r="P5" s="25" t="s">
        <v>20</v>
      </c>
      <c r="Q5" s="25" t="s">
        <v>21</v>
      </c>
      <c r="R5" s="25" t="s">
        <v>6</v>
      </c>
      <c r="S5" s="25" t="s">
        <v>16</v>
      </c>
      <c r="T5" s="25" t="s">
        <v>17</v>
      </c>
      <c r="U5" s="25" t="s">
        <v>19</v>
      </c>
      <c r="V5" s="25" t="s">
        <v>20</v>
      </c>
      <c r="W5" s="25" t="s">
        <v>21</v>
      </c>
      <c r="X5" s="25"/>
      <c r="Y5" s="25"/>
      <c r="Z5" s="25"/>
    </row>
    <row r="6" s="2" customFormat="1" ht="30" customHeight="1" spans="1:26">
      <c r="A6" s="26"/>
      <c r="B6" s="27" t="s">
        <v>22</v>
      </c>
      <c r="C6" s="28"/>
      <c r="D6" s="28"/>
      <c r="E6" s="28"/>
      <c r="F6" s="29"/>
      <c r="G6" s="30" t="s">
        <v>23</v>
      </c>
      <c r="H6" s="30" t="s">
        <v>23</v>
      </c>
      <c r="I6" s="30" t="s">
        <v>23</v>
      </c>
      <c r="J6" s="30" t="s">
        <v>23</v>
      </c>
      <c r="K6" s="30">
        <v>50299</v>
      </c>
      <c r="L6" s="30">
        <v>50902</v>
      </c>
      <c r="M6" s="30">
        <v>50902</v>
      </c>
      <c r="N6" s="30">
        <v>50902</v>
      </c>
      <c r="O6" s="30">
        <v>50902</v>
      </c>
      <c r="P6" s="30">
        <v>50902</v>
      </c>
      <c r="Q6" s="30"/>
      <c r="R6" s="57">
        <v>50902</v>
      </c>
      <c r="S6" s="57">
        <v>50902</v>
      </c>
      <c r="T6" s="57">
        <v>50902</v>
      </c>
      <c r="U6" s="57">
        <v>50902</v>
      </c>
      <c r="V6" s="57">
        <v>50902</v>
      </c>
      <c r="W6" s="30"/>
      <c r="X6" s="30">
        <v>50601</v>
      </c>
      <c r="Y6" s="30">
        <v>50501</v>
      </c>
      <c r="Z6" s="30">
        <v>50999</v>
      </c>
    </row>
    <row r="7" s="3" customFormat="1" ht="30" customHeight="1" spans="1:26">
      <c r="A7" s="31"/>
      <c r="B7" s="32" t="s">
        <v>24</v>
      </c>
      <c r="C7" s="33"/>
      <c r="D7" s="33"/>
      <c r="E7" s="33"/>
      <c r="F7" s="34"/>
      <c r="G7" s="25" t="s">
        <v>25</v>
      </c>
      <c r="H7" s="25" t="s">
        <v>26</v>
      </c>
      <c r="I7" s="25" t="s">
        <v>27</v>
      </c>
      <c r="J7" s="25" t="s">
        <v>28</v>
      </c>
      <c r="K7" s="25" t="s">
        <v>29</v>
      </c>
      <c r="L7" s="25" t="s">
        <v>30</v>
      </c>
      <c r="M7" s="25" t="s">
        <v>31</v>
      </c>
      <c r="N7" s="25" t="s">
        <v>32</v>
      </c>
      <c r="O7" s="25" t="s">
        <v>31</v>
      </c>
      <c r="P7" s="25" t="s">
        <v>32</v>
      </c>
      <c r="Q7" s="25"/>
      <c r="R7" s="58"/>
      <c r="S7" s="58" t="s">
        <v>31</v>
      </c>
      <c r="T7" s="58" t="s">
        <v>32</v>
      </c>
      <c r="U7" s="58" t="s">
        <v>31</v>
      </c>
      <c r="V7" s="58" t="s">
        <v>32</v>
      </c>
      <c r="W7" s="25"/>
      <c r="X7" s="25"/>
      <c r="Y7" s="25"/>
      <c r="Z7" s="100" t="s">
        <v>33</v>
      </c>
    </row>
    <row r="8" s="2" customFormat="1" ht="30" customHeight="1" spans="1:26">
      <c r="A8" s="26"/>
      <c r="B8" s="27" t="s">
        <v>34</v>
      </c>
      <c r="C8" s="28"/>
      <c r="D8" s="28"/>
      <c r="E8" s="28"/>
      <c r="F8" s="29"/>
      <c r="G8" s="30"/>
      <c r="H8" s="35">
        <v>2050202</v>
      </c>
      <c r="I8" s="35">
        <v>2050203</v>
      </c>
      <c r="J8" s="35" t="s">
        <v>35</v>
      </c>
      <c r="K8" s="35" t="s">
        <v>35</v>
      </c>
      <c r="L8" s="30"/>
      <c r="M8" s="35">
        <v>2050202</v>
      </c>
      <c r="N8" s="35">
        <v>2050203</v>
      </c>
      <c r="O8" s="35">
        <v>2050202</v>
      </c>
      <c r="P8" s="35">
        <v>2050203</v>
      </c>
      <c r="Q8" s="30"/>
      <c r="R8" s="57"/>
      <c r="S8" s="35">
        <v>2050202</v>
      </c>
      <c r="T8" s="35">
        <v>2050203</v>
      </c>
      <c r="U8" s="35">
        <v>2050202</v>
      </c>
      <c r="V8" s="35">
        <v>2050203</v>
      </c>
      <c r="W8" s="30"/>
      <c r="X8" s="35" t="s">
        <v>35</v>
      </c>
      <c r="Y8" s="35" t="s">
        <v>35</v>
      </c>
      <c r="Z8" s="35" t="s">
        <v>35</v>
      </c>
    </row>
    <row r="9" s="84" customFormat="1" ht="28.5" customHeight="1" spans="1:26">
      <c r="A9" s="85"/>
      <c r="B9" s="86"/>
      <c r="C9" s="87" t="s">
        <v>6</v>
      </c>
      <c r="D9" s="88">
        <f t="shared" ref="D9:Q9" si="0">D10+D20</f>
        <v>791863</v>
      </c>
      <c r="E9" s="88">
        <f t="shared" si="0"/>
        <v>770607</v>
      </c>
      <c r="F9" s="88">
        <f t="shared" si="0"/>
        <v>21256</v>
      </c>
      <c r="G9" s="88">
        <f t="shared" ref="G9:J9" si="1">G10+G20</f>
        <v>1397</v>
      </c>
      <c r="H9" s="88">
        <f t="shared" si="1"/>
        <v>-3727.79</v>
      </c>
      <c r="I9" s="88">
        <f t="shared" si="1"/>
        <v>5513.17</v>
      </c>
      <c r="J9" s="88">
        <f t="shared" si="1"/>
        <v>-388.38</v>
      </c>
      <c r="K9" s="88">
        <f t="shared" si="0"/>
        <v>208</v>
      </c>
      <c r="L9" s="95">
        <f t="shared" si="0"/>
        <v>21439</v>
      </c>
      <c r="M9" s="95">
        <f t="shared" si="0"/>
        <v>12196.27</v>
      </c>
      <c r="N9" s="95">
        <f t="shared" si="0"/>
        <v>9847.85</v>
      </c>
      <c r="O9" s="95">
        <f t="shared" si="0"/>
        <v>218.97</v>
      </c>
      <c r="P9" s="95">
        <f t="shared" si="0"/>
        <v>130.41</v>
      </c>
      <c r="Q9" s="95">
        <f t="shared" si="0"/>
        <v>-954.5</v>
      </c>
      <c r="R9" s="95">
        <f t="shared" ref="R9:Z9" si="2">R10+R20</f>
        <v>13746</v>
      </c>
      <c r="S9" s="95">
        <f t="shared" si="2"/>
        <v>6930.51</v>
      </c>
      <c r="T9" s="95">
        <f t="shared" si="2"/>
        <v>7159.32</v>
      </c>
      <c r="U9" s="95">
        <f t="shared" si="2"/>
        <v>214.58</v>
      </c>
      <c r="V9" s="95">
        <f t="shared" si="2"/>
        <v>121.66</v>
      </c>
      <c r="W9" s="95">
        <f t="shared" si="2"/>
        <v>-680.07</v>
      </c>
      <c r="X9" s="95">
        <f t="shared" si="2"/>
        <v>-3740</v>
      </c>
      <c r="Y9" s="95">
        <f t="shared" si="2"/>
        <v>-14173</v>
      </c>
      <c r="Z9" s="88">
        <f t="shared" si="2"/>
        <v>2379</v>
      </c>
    </row>
    <row r="10" s="4" customFormat="1" ht="26" customHeight="1" spans="1:26">
      <c r="A10" s="89"/>
      <c r="B10" s="37"/>
      <c r="C10" s="38" t="s">
        <v>36</v>
      </c>
      <c r="D10" s="88">
        <f t="shared" ref="D10:Q10" si="3">SUM(D11:D19)</f>
        <v>46572.89</v>
      </c>
      <c r="E10" s="88">
        <f t="shared" si="3"/>
        <v>46308.02</v>
      </c>
      <c r="F10" s="88">
        <f t="shared" si="3"/>
        <v>264.87</v>
      </c>
      <c r="G10" s="88">
        <f t="shared" ref="G10:J10" si="4">SUM(G11:G19)</f>
        <v>53.98</v>
      </c>
      <c r="H10" s="88">
        <f t="shared" si="4"/>
        <v>53.24</v>
      </c>
      <c r="I10" s="88">
        <f t="shared" si="4"/>
        <v>0.74</v>
      </c>
      <c r="J10" s="88">
        <f t="shared" si="4"/>
        <v>0</v>
      </c>
      <c r="K10" s="88">
        <f t="shared" si="3"/>
        <v>208</v>
      </c>
      <c r="L10" s="95">
        <f t="shared" si="3"/>
        <v>1.99</v>
      </c>
      <c r="M10" s="95">
        <f t="shared" si="3"/>
        <v>0</v>
      </c>
      <c r="N10" s="95">
        <f t="shared" si="3"/>
        <v>1.99</v>
      </c>
      <c r="O10" s="95">
        <f t="shared" si="3"/>
        <v>0</v>
      </c>
      <c r="P10" s="95">
        <f t="shared" si="3"/>
        <v>0</v>
      </c>
      <c r="Q10" s="95">
        <f t="shared" si="3"/>
        <v>0</v>
      </c>
      <c r="R10" s="95">
        <f t="shared" ref="R10:Z10" si="5">SUM(R11:R19)</f>
        <v>0.9</v>
      </c>
      <c r="S10" s="95">
        <f t="shared" si="5"/>
        <v>0</v>
      </c>
      <c r="T10" s="95">
        <f t="shared" si="5"/>
        <v>0.9</v>
      </c>
      <c r="U10" s="95">
        <f t="shared" si="5"/>
        <v>0</v>
      </c>
      <c r="V10" s="95">
        <f t="shared" si="5"/>
        <v>0</v>
      </c>
      <c r="W10" s="95">
        <f t="shared" si="5"/>
        <v>0</v>
      </c>
      <c r="X10" s="95">
        <f t="shared" si="5"/>
        <v>0</v>
      </c>
      <c r="Y10" s="95">
        <f t="shared" si="5"/>
        <v>0</v>
      </c>
      <c r="Z10" s="88">
        <f t="shared" si="5"/>
        <v>0</v>
      </c>
    </row>
    <row r="11" ht="26" customHeight="1" spans="1:26">
      <c r="A11" s="90"/>
      <c r="B11" s="41">
        <v>1</v>
      </c>
      <c r="C11" s="91" t="s">
        <v>37</v>
      </c>
      <c r="D11" s="43">
        <f>E11+F11</f>
        <v>45377</v>
      </c>
      <c r="E11" s="44">
        <v>45169</v>
      </c>
      <c r="F11" s="44">
        <f t="shared" ref="F11:F19" si="6">G11+K11+L11+R11+X11+Y11+Z11</f>
        <v>208</v>
      </c>
      <c r="G11" s="44">
        <f>H11+I11+J11</f>
        <v>0</v>
      </c>
      <c r="H11" s="44"/>
      <c r="I11" s="44"/>
      <c r="J11" s="44"/>
      <c r="K11" s="44">
        <v>208</v>
      </c>
      <c r="L11" s="54">
        <f t="shared" ref="L11:L19" si="7">M11+N11+O11+P11</f>
        <v>0</v>
      </c>
      <c r="M11" s="54"/>
      <c r="N11" s="54"/>
      <c r="O11" s="54"/>
      <c r="P11" s="54"/>
      <c r="Q11" s="54"/>
      <c r="R11" s="59">
        <f>SUM(S11:V11)</f>
        <v>0</v>
      </c>
      <c r="S11" s="54"/>
      <c r="T11" s="54"/>
      <c r="U11" s="54"/>
      <c r="V11" s="54"/>
      <c r="W11" s="54"/>
      <c r="X11" s="44"/>
      <c r="Y11" s="44"/>
      <c r="Z11" s="44"/>
    </row>
    <row r="12" ht="26" customHeight="1" spans="1:26">
      <c r="A12" s="90"/>
      <c r="B12" s="41">
        <v>2</v>
      </c>
      <c r="C12" s="91" t="s">
        <v>38</v>
      </c>
      <c r="D12" s="43">
        <f t="shared" ref="D12:D19" si="8">E12+F12</f>
        <v>153.52</v>
      </c>
      <c r="E12" s="44">
        <v>143</v>
      </c>
      <c r="F12" s="44">
        <f t="shared" si="6"/>
        <v>10.52</v>
      </c>
      <c r="G12" s="44">
        <f t="shared" ref="G12:G19" si="9">H12+I12+J12</f>
        <v>10.52</v>
      </c>
      <c r="H12" s="44">
        <v>10.52</v>
      </c>
      <c r="I12" s="44">
        <v>0</v>
      </c>
      <c r="J12" s="44">
        <v>0</v>
      </c>
      <c r="K12" s="44"/>
      <c r="L12" s="54">
        <f t="shared" si="7"/>
        <v>0</v>
      </c>
      <c r="M12" s="54">
        <v>0</v>
      </c>
      <c r="N12" s="54">
        <v>0</v>
      </c>
      <c r="O12" s="54"/>
      <c r="P12" s="54"/>
      <c r="Q12" s="54"/>
      <c r="R12" s="59">
        <f t="shared" ref="R12:R19" si="10">SUM(S12:V12)</f>
        <v>0</v>
      </c>
      <c r="S12" s="54">
        <v>0</v>
      </c>
      <c r="T12" s="54">
        <v>0</v>
      </c>
      <c r="U12" s="54"/>
      <c r="V12" s="54"/>
      <c r="W12" s="54"/>
      <c r="X12" s="44"/>
      <c r="Y12" s="44"/>
      <c r="Z12" s="44"/>
    </row>
    <row r="13" ht="26" customHeight="1" spans="1:26">
      <c r="A13" s="90"/>
      <c r="B13" s="41">
        <v>3</v>
      </c>
      <c r="C13" s="91" t="s">
        <v>39</v>
      </c>
      <c r="D13" s="43">
        <f t="shared" si="8"/>
        <v>419.18</v>
      </c>
      <c r="E13" s="44">
        <v>398.32</v>
      </c>
      <c r="F13" s="44">
        <f t="shared" si="6"/>
        <v>20.86</v>
      </c>
      <c r="G13" s="44">
        <f t="shared" si="9"/>
        <v>20.86</v>
      </c>
      <c r="H13" s="44">
        <v>20.12</v>
      </c>
      <c r="I13" s="44">
        <v>0.74</v>
      </c>
      <c r="J13" s="44">
        <v>0</v>
      </c>
      <c r="K13" s="44"/>
      <c r="L13" s="54">
        <f t="shared" si="7"/>
        <v>0</v>
      </c>
      <c r="M13" s="54">
        <v>0</v>
      </c>
      <c r="N13" s="54">
        <v>0</v>
      </c>
      <c r="O13" s="54"/>
      <c r="P13" s="54"/>
      <c r="Q13" s="54"/>
      <c r="R13" s="59">
        <f t="shared" si="10"/>
        <v>0</v>
      </c>
      <c r="S13" s="54">
        <v>0</v>
      </c>
      <c r="T13" s="54">
        <v>0</v>
      </c>
      <c r="U13" s="54"/>
      <c r="V13" s="54"/>
      <c r="W13" s="54"/>
      <c r="X13" s="44"/>
      <c r="Y13" s="44"/>
      <c r="Z13" s="44"/>
    </row>
    <row r="14" ht="26" customHeight="1" spans="1:26">
      <c r="A14" s="90"/>
      <c r="B14" s="41">
        <v>4</v>
      </c>
      <c r="C14" s="91" t="s">
        <v>40</v>
      </c>
      <c r="D14" s="43">
        <f t="shared" si="8"/>
        <v>71.89</v>
      </c>
      <c r="E14" s="44">
        <v>71.89</v>
      </c>
      <c r="F14" s="44">
        <f t="shared" si="6"/>
        <v>0</v>
      </c>
      <c r="G14" s="44">
        <f t="shared" si="9"/>
        <v>0</v>
      </c>
      <c r="H14" s="44"/>
      <c r="I14" s="44"/>
      <c r="J14" s="44"/>
      <c r="K14" s="44"/>
      <c r="L14" s="54">
        <f t="shared" si="7"/>
        <v>0</v>
      </c>
      <c r="M14" s="54">
        <v>0</v>
      </c>
      <c r="N14" s="54">
        <v>0</v>
      </c>
      <c r="O14" s="54"/>
      <c r="P14" s="54"/>
      <c r="Q14" s="54"/>
      <c r="R14" s="59">
        <f t="shared" si="10"/>
        <v>0</v>
      </c>
      <c r="S14" s="54">
        <v>0</v>
      </c>
      <c r="T14" s="54">
        <v>0</v>
      </c>
      <c r="U14" s="54"/>
      <c r="V14" s="54"/>
      <c r="W14" s="54"/>
      <c r="X14" s="44"/>
      <c r="Y14" s="44"/>
      <c r="Z14" s="44"/>
    </row>
    <row r="15" ht="26" customHeight="1" spans="1:26">
      <c r="A15" s="90"/>
      <c r="B15" s="41">
        <v>5</v>
      </c>
      <c r="C15" s="91" t="s">
        <v>41</v>
      </c>
      <c r="D15" s="43">
        <f t="shared" si="8"/>
        <v>172.95</v>
      </c>
      <c r="E15" s="44">
        <v>168.33</v>
      </c>
      <c r="F15" s="44">
        <f t="shared" si="6"/>
        <v>4.62</v>
      </c>
      <c r="G15" s="44">
        <f t="shared" si="9"/>
        <v>4.62</v>
      </c>
      <c r="H15" s="44">
        <v>4.62</v>
      </c>
      <c r="I15" s="44"/>
      <c r="J15" s="44">
        <v>0</v>
      </c>
      <c r="K15" s="44"/>
      <c r="L15" s="54">
        <f t="shared" si="7"/>
        <v>0</v>
      </c>
      <c r="M15" s="54">
        <v>0</v>
      </c>
      <c r="N15" s="54">
        <v>0</v>
      </c>
      <c r="O15" s="54"/>
      <c r="P15" s="54"/>
      <c r="Q15" s="54"/>
      <c r="R15" s="59">
        <f t="shared" si="10"/>
        <v>0</v>
      </c>
      <c r="S15" s="54">
        <v>0</v>
      </c>
      <c r="T15" s="54">
        <v>0</v>
      </c>
      <c r="U15" s="54"/>
      <c r="V15" s="54"/>
      <c r="W15" s="54"/>
      <c r="X15" s="44"/>
      <c r="Y15" s="44"/>
      <c r="Z15" s="44"/>
    </row>
    <row r="16" ht="26" customHeight="1" spans="1:26">
      <c r="A16" s="90"/>
      <c r="B16" s="41">
        <v>6</v>
      </c>
      <c r="C16" s="91" t="s">
        <v>42</v>
      </c>
      <c r="D16" s="43">
        <f t="shared" si="8"/>
        <v>77.44</v>
      </c>
      <c r="E16" s="44">
        <v>67.81</v>
      </c>
      <c r="F16" s="44">
        <f t="shared" si="6"/>
        <v>9.63</v>
      </c>
      <c r="G16" s="44">
        <f t="shared" si="9"/>
        <v>9.63</v>
      </c>
      <c r="H16" s="44">
        <v>9.63</v>
      </c>
      <c r="I16" s="44"/>
      <c r="J16" s="44">
        <v>0</v>
      </c>
      <c r="K16" s="44"/>
      <c r="L16" s="54">
        <f t="shared" si="7"/>
        <v>0</v>
      </c>
      <c r="M16" s="54">
        <v>0</v>
      </c>
      <c r="N16" s="54">
        <v>0</v>
      </c>
      <c r="O16" s="54"/>
      <c r="P16" s="54"/>
      <c r="Q16" s="54"/>
      <c r="R16" s="59">
        <f t="shared" si="10"/>
        <v>0</v>
      </c>
      <c r="S16" s="54">
        <v>0</v>
      </c>
      <c r="T16" s="54">
        <v>0</v>
      </c>
      <c r="U16" s="54"/>
      <c r="V16" s="54"/>
      <c r="W16" s="54"/>
      <c r="X16" s="44"/>
      <c r="Y16" s="44"/>
      <c r="Z16" s="44"/>
    </row>
    <row r="17" ht="26" customHeight="1" spans="1:26">
      <c r="A17" s="90"/>
      <c r="B17" s="41">
        <v>7</v>
      </c>
      <c r="C17" s="91" t="s">
        <v>43</v>
      </c>
      <c r="D17" s="43">
        <f t="shared" si="8"/>
        <v>266.79</v>
      </c>
      <c r="E17" s="44">
        <v>258.44</v>
      </c>
      <c r="F17" s="44">
        <f t="shared" si="6"/>
        <v>8.35</v>
      </c>
      <c r="G17" s="44">
        <f t="shared" si="9"/>
        <v>8.35</v>
      </c>
      <c r="H17" s="44">
        <v>8.35</v>
      </c>
      <c r="I17" s="44"/>
      <c r="J17" s="44">
        <v>0</v>
      </c>
      <c r="K17" s="44"/>
      <c r="L17" s="54">
        <f t="shared" si="7"/>
        <v>0</v>
      </c>
      <c r="M17" s="54">
        <v>0</v>
      </c>
      <c r="N17" s="54">
        <v>0</v>
      </c>
      <c r="O17" s="54"/>
      <c r="P17" s="54"/>
      <c r="Q17" s="54"/>
      <c r="R17" s="59">
        <f t="shared" si="10"/>
        <v>0</v>
      </c>
      <c r="S17" s="54">
        <v>0</v>
      </c>
      <c r="T17" s="54">
        <v>0</v>
      </c>
      <c r="U17" s="54"/>
      <c r="V17" s="54"/>
      <c r="W17" s="54"/>
      <c r="X17" s="44"/>
      <c r="Y17" s="44"/>
      <c r="Z17" s="44"/>
    </row>
    <row r="18" ht="26" customHeight="1" spans="1:26">
      <c r="A18" s="90"/>
      <c r="B18" s="41">
        <v>8</v>
      </c>
      <c r="C18" s="91" t="s">
        <v>44</v>
      </c>
      <c r="D18" s="43">
        <f t="shared" si="8"/>
        <v>11.58</v>
      </c>
      <c r="E18" s="44">
        <v>11.58</v>
      </c>
      <c r="F18" s="44">
        <f t="shared" si="6"/>
        <v>0</v>
      </c>
      <c r="G18" s="44">
        <f t="shared" si="9"/>
        <v>0</v>
      </c>
      <c r="H18" s="44">
        <v>0</v>
      </c>
      <c r="I18" s="44"/>
      <c r="J18" s="44">
        <v>0</v>
      </c>
      <c r="K18" s="44"/>
      <c r="L18" s="54">
        <f t="shared" si="7"/>
        <v>0</v>
      </c>
      <c r="M18" s="54">
        <v>0</v>
      </c>
      <c r="N18" s="54">
        <v>0</v>
      </c>
      <c r="O18" s="54"/>
      <c r="P18" s="54"/>
      <c r="Q18" s="54"/>
      <c r="R18" s="59">
        <f t="shared" si="10"/>
        <v>0</v>
      </c>
      <c r="S18" s="54">
        <v>0</v>
      </c>
      <c r="T18" s="54">
        <v>0</v>
      </c>
      <c r="U18" s="54"/>
      <c r="V18" s="54"/>
      <c r="W18" s="54"/>
      <c r="X18" s="44"/>
      <c r="Y18" s="44"/>
      <c r="Z18" s="44"/>
    </row>
    <row r="19" ht="26" customHeight="1" spans="1:26">
      <c r="A19" s="90"/>
      <c r="B19" s="41">
        <v>9</v>
      </c>
      <c r="C19" s="91" t="s">
        <v>45</v>
      </c>
      <c r="D19" s="43">
        <f t="shared" si="8"/>
        <v>22.54</v>
      </c>
      <c r="E19" s="44">
        <v>19.65</v>
      </c>
      <c r="F19" s="44">
        <f t="shared" si="6"/>
        <v>2.89</v>
      </c>
      <c r="G19" s="44">
        <f t="shared" si="9"/>
        <v>0</v>
      </c>
      <c r="H19" s="44">
        <v>0</v>
      </c>
      <c r="I19" s="44"/>
      <c r="J19" s="44">
        <v>0</v>
      </c>
      <c r="K19" s="44"/>
      <c r="L19" s="54">
        <f t="shared" si="7"/>
        <v>1.99</v>
      </c>
      <c r="M19" s="54"/>
      <c r="N19" s="54">
        <v>1.99</v>
      </c>
      <c r="O19" s="54"/>
      <c r="P19" s="54"/>
      <c r="Q19" s="54"/>
      <c r="R19" s="59">
        <f t="shared" si="10"/>
        <v>0.9</v>
      </c>
      <c r="S19" s="54"/>
      <c r="T19" s="54">
        <v>0.9</v>
      </c>
      <c r="U19" s="54"/>
      <c r="V19" s="54"/>
      <c r="W19" s="54"/>
      <c r="X19" s="44"/>
      <c r="Y19" s="44"/>
      <c r="Z19" s="44"/>
    </row>
    <row r="20" s="4" customFormat="1" ht="26" customHeight="1" spans="1:26">
      <c r="A20" s="89"/>
      <c r="B20" s="37"/>
      <c r="C20" s="92" t="s">
        <v>46</v>
      </c>
      <c r="D20" s="88">
        <f t="shared" ref="D20:L20" si="11">D21+D31+D37+D42+D47+D56+D62+D74+D85+D91+D105+D115+D128+D137</f>
        <v>745290.11</v>
      </c>
      <c r="E20" s="88">
        <f t="shared" si="11"/>
        <v>724298.98</v>
      </c>
      <c r="F20" s="88">
        <f t="shared" si="11"/>
        <v>20991.13</v>
      </c>
      <c r="G20" s="88">
        <f t="shared" ref="G20:J20" si="12">G21+G31+G37+G42+G47+G56+G62+G74+G85+G91+G105+G115+G128+G137</f>
        <v>1343.02</v>
      </c>
      <c r="H20" s="88">
        <f t="shared" si="12"/>
        <v>-3781.03</v>
      </c>
      <c r="I20" s="88">
        <f t="shared" si="12"/>
        <v>5512.43</v>
      </c>
      <c r="J20" s="88">
        <f t="shared" si="12"/>
        <v>-388.38</v>
      </c>
      <c r="K20" s="88">
        <f t="shared" si="11"/>
        <v>0</v>
      </c>
      <c r="L20" s="95">
        <f t="shared" si="11"/>
        <v>21437.01</v>
      </c>
      <c r="M20" s="95">
        <f t="shared" ref="M20:Z20" si="13">M21+M31+M37+M42+M47+M56+M62+M74+M85+M91+M105+M115+M128+M137</f>
        <v>12196.27</v>
      </c>
      <c r="N20" s="95">
        <f t="shared" si="13"/>
        <v>9845.86</v>
      </c>
      <c r="O20" s="95">
        <f t="shared" si="13"/>
        <v>218.97</v>
      </c>
      <c r="P20" s="95">
        <f t="shared" si="13"/>
        <v>130.41</v>
      </c>
      <c r="Q20" s="95">
        <f t="shared" si="13"/>
        <v>-954.5</v>
      </c>
      <c r="R20" s="95">
        <f t="shared" si="13"/>
        <v>13745.1</v>
      </c>
      <c r="S20" s="95">
        <f t="shared" si="13"/>
        <v>6930.51</v>
      </c>
      <c r="T20" s="95">
        <f t="shared" si="13"/>
        <v>7158.42</v>
      </c>
      <c r="U20" s="95">
        <f t="shared" si="13"/>
        <v>214.58</v>
      </c>
      <c r="V20" s="95">
        <f t="shared" si="13"/>
        <v>121.66</v>
      </c>
      <c r="W20" s="95">
        <f t="shared" si="13"/>
        <v>-680.07</v>
      </c>
      <c r="X20" s="95">
        <f t="shared" si="13"/>
        <v>-3740</v>
      </c>
      <c r="Y20" s="88">
        <f t="shared" si="13"/>
        <v>-14173</v>
      </c>
      <c r="Z20" s="88">
        <f t="shared" si="13"/>
        <v>2379</v>
      </c>
    </row>
    <row r="21" s="4" customFormat="1" ht="26" customHeight="1" spans="1:26">
      <c r="A21" s="85"/>
      <c r="B21" s="37"/>
      <c r="C21" s="93" t="s">
        <v>47</v>
      </c>
      <c r="D21" s="69">
        <f t="shared" ref="D21:L21" si="14">SUM(D22:D30)</f>
        <v>31036.96</v>
      </c>
      <c r="E21" s="69">
        <f t="shared" si="14"/>
        <v>31907.36</v>
      </c>
      <c r="F21" s="69">
        <f t="shared" si="14"/>
        <v>-870.4</v>
      </c>
      <c r="G21" s="69">
        <f t="shared" ref="G21:J21" si="15">SUM(G22:G30)</f>
        <v>1420.15</v>
      </c>
      <c r="H21" s="69">
        <f t="shared" si="15"/>
        <v>1034.22</v>
      </c>
      <c r="I21" s="69">
        <f t="shared" si="15"/>
        <v>431.73</v>
      </c>
      <c r="J21" s="69">
        <f t="shared" si="15"/>
        <v>-45.8</v>
      </c>
      <c r="K21" s="69">
        <f t="shared" si="14"/>
        <v>0</v>
      </c>
      <c r="L21" s="96">
        <f t="shared" si="14"/>
        <v>-213.7</v>
      </c>
      <c r="M21" s="96">
        <f t="shared" ref="M21:Z21" si="16">SUM(M22:M30)</f>
        <v>-130.05</v>
      </c>
      <c r="N21" s="96">
        <f t="shared" si="16"/>
        <v>-65.4</v>
      </c>
      <c r="O21" s="96">
        <f t="shared" si="16"/>
        <v>12.25</v>
      </c>
      <c r="P21" s="96">
        <f t="shared" si="16"/>
        <v>7.43</v>
      </c>
      <c r="Q21" s="96">
        <f t="shared" si="16"/>
        <v>-37.93</v>
      </c>
      <c r="R21" s="96">
        <f t="shared" si="16"/>
        <v>123.15</v>
      </c>
      <c r="S21" s="96">
        <f t="shared" si="16"/>
        <v>85.71</v>
      </c>
      <c r="T21" s="96">
        <f t="shared" si="16"/>
        <v>18.5</v>
      </c>
      <c r="U21" s="96">
        <f t="shared" si="16"/>
        <v>12.01</v>
      </c>
      <c r="V21" s="96">
        <f t="shared" si="16"/>
        <v>6.93</v>
      </c>
      <c r="W21" s="96">
        <f t="shared" si="16"/>
        <v>0</v>
      </c>
      <c r="X21" s="96">
        <f t="shared" si="16"/>
        <v>-2200</v>
      </c>
      <c r="Y21" s="69">
        <f t="shared" si="16"/>
        <v>0</v>
      </c>
      <c r="Z21" s="69">
        <f t="shared" si="16"/>
        <v>0</v>
      </c>
    </row>
    <row r="22" ht="26" customHeight="1" spans="1:26">
      <c r="A22" s="40" t="s">
        <v>48</v>
      </c>
      <c r="B22" s="41">
        <v>10</v>
      </c>
      <c r="C22" s="63" t="s">
        <v>49</v>
      </c>
      <c r="D22" s="43">
        <f t="shared" ref="D22:D30" si="17">E22+F22</f>
        <v>5830.12</v>
      </c>
      <c r="E22" s="44">
        <v>5638.55</v>
      </c>
      <c r="F22" s="44">
        <f t="shared" ref="F22:F30" si="18">G22+K22+L22+R22+X22+Y22+Z22</f>
        <v>191.57</v>
      </c>
      <c r="G22" s="44">
        <f t="shared" ref="G22:G36" si="19">H22+I22+J22</f>
        <v>224.94</v>
      </c>
      <c r="H22" s="44">
        <v>166.65</v>
      </c>
      <c r="I22" s="44">
        <v>51.49</v>
      </c>
      <c r="J22" s="44">
        <v>6.8</v>
      </c>
      <c r="K22" s="44"/>
      <c r="L22" s="54">
        <f>M22+N22+O22+P22+Q22</f>
        <v>-53.95</v>
      </c>
      <c r="M22" s="54">
        <v>-26.17</v>
      </c>
      <c r="N22" s="54">
        <v>7.9</v>
      </c>
      <c r="O22" s="54">
        <v>2.25</v>
      </c>
      <c r="P22" s="54">
        <v>0</v>
      </c>
      <c r="Q22" s="54">
        <v>-37.93</v>
      </c>
      <c r="R22" s="59">
        <f t="shared" ref="R22:R30" si="20">SUM(S22:V22)</f>
        <v>20.58</v>
      </c>
      <c r="S22" s="54">
        <v>16.53</v>
      </c>
      <c r="T22" s="54">
        <v>1.84</v>
      </c>
      <c r="U22" s="54">
        <v>2.21</v>
      </c>
      <c r="V22" s="54">
        <v>0</v>
      </c>
      <c r="W22" s="54"/>
      <c r="X22" s="44"/>
      <c r="Y22" s="44"/>
      <c r="Z22" s="44"/>
    </row>
    <row r="23" ht="26" customHeight="1" spans="1:26">
      <c r="A23" s="40" t="s">
        <v>50</v>
      </c>
      <c r="B23" s="41">
        <v>11</v>
      </c>
      <c r="C23" s="42" t="s">
        <v>51</v>
      </c>
      <c r="D23" s="43">
        <f t="shared" si="17"/>
        <v>4294.72</v>
      </c>
      <c r="E23" s="44">
        <v>4108.48</v>
      </c>
      <c r="F23" s="44">
        <f t="shared" si="18"/>
        <v>186.24</v>
      </c>
      <c r="G23" s="44">
        <f t="shared" si="19"/>
        <v>208.08</v>
      </c>
      <c r="H23" s="44">
        <v>125.1</v>
      </c>
      <c r="I23" s="44">
        <v>80.3</v>
      </c>
      <c r="J23" s="44">
        <v>2.68</v>
      </c>
      <c r="K23" s="44"/>
      <c r="L23" s="54">
        <f t="shared" ref="L23:L53" si="21">M23+N23+O23+P23</f>
        <v>-33.14</v>
      </c>
      <c r="M23" s="54">
        <v>-26.56</v>
      </c>
      <c r="N23" s="54">
        <v>-7.27</v>
      </c>
      <c r="O23" s="54">
        <v>0.69</v>
      </c>
      <c r="P23" s="54">
        <v>0</v>
      </c>
      <c r="Q23" s="54"/>
      <c r="R23" s="59">
        <f t="shared" si="20"/>
        <v>11.3</v>
      </c>
      <c r="S23" s="54">
        <v>9.91</v>
      </c>
      <c r="T23" s="54">
        <v>0.72</v>
      </c>
      <c r="U23" s="54">
        <v>0.67</v>
      </c>
      <c r="V23" s="54">
        <v>0</v>
      </c>
      <c r="W23" s="54"/>
      <c r="X23" s="44"/>
      <c r="Y23" s="44"/>
      <c r="Z23" s="44"/>
    </row>
    <row r="24" ht="26" customHeight="1" spans="1:26">
      <c r="A24" s="40" t="s">
        <v>52</v>
      </c>
      <c r="B24" s="41">
        <v>12</v>
      </c>
      <c r="C24" s="42" t="s">
        <v>53</v>
      </c>
      <c r="D24" s="43">
        <f t="shared" si="17"/>
        <v>5395.01</v>
      </c>
      <c r="E24" s="44">
        <v>5319.59</v>
      </c>
      <c r="F24" s="44">
        <f t="shared" si="18"/>
        <v>75.42</v>
      </c>
      <c r="G24" s="44">
        <f t="shared" si="19"/>
        <v>176.62</v>
      </c>
      <c r="H24" s="44">
        <v>197.67</v>
      </c>
      <c r="I24" s="44">
        <v>-21.15</v>
      </c>
      <c r="J24" s="44">
        <v>0.1</v>
      </c>
      <c r="K24" s="44"/>
      <c r="L24" s="54">
        <f t="shared" si="21"/>
        <v>-84.04</v>
      </c>
      <c r="M24" s="54">
        <v>-77.55</v>
      </c>
      <c r="N24" s="54">
        <v>-7.55</v>
      </c>
      <c r="O24" s="54">
        <v>1.06</v>
      </c>
      <c r="P24" s="54">
        <v>0</v>
      </c>
      <c r="Q24" s="54"/>
      <c r="R24" s="59">
        <f t="shared" si="20"/>
        <v>-17.16</v>
      </c>
      <c r="S24" s="54">
        <v>7.02</v>
      </c>
      <c r="T24" s="54">
        <v>-25.22</v>
      </c>
      <c r="U24" s="54">
        <v>1.04</v>
      </c>
      <c r="V24" s="54">
        <v>0</v>
      </c>
      <c r="W24" s="54"/>
      <c r="X24" s="44"/>
      <c r="Y24" s="44"/>
      <c r="Z24" s="44"/>
    </row>
    <row r="25" ht="26" customHeight="1" spans="1:26">
      <c r="A25" s="40" t="s">
        <v>54</v>
      </c>
      <c r="B25" s="41">
        <v>13</v>
      </c>
      <c r="C25" s="42" t="s">
        <v>55</v>
      </c>
      <c r="D25" s="43">
        <f t="shared" si="17"/>
        <v>3015.5</v>
      </c>
      <c r="E25" s="44">
        <v>2829.53</v>
      </c>
      <c r="F25" s="44">
        <f t="shared" si="18"/>
        <v>185.97</v>
      </c>
      <c r="G25" s="44">
        <f t="shared" si="19"/>
        <v>136.4</v>
      </c>
      <c r="H25" s="44">
        <v>106.93</v>
      </c>
      <c r="I25" s="44">
        <v>26.63</v>
      </c>
      <c r="J25" s="44">
        <v>2.84</v>
      </c>
      <c r="K25" s="44"/>
      <c r="L25" s="54">
        <f t="shared" si="21"/>
        <v>19.21</v>
      </c>
      <c r="M25" s="54">
        <v>9.05</v>
      </c>
      <c r="N25" s="54">
        <v>10.16</v>
      </c>
      <c r="O25" s="54">
        <v>0</v>
      </c>
      <c r="P25" s="54">
        <v>0</v>
      </c>
      <c r="Q25" s="54"/>
      <c r="R25" s="59">
        <f t="shared" si="20"/>
        <v>30.36</v>
      </c>
      <c r="S25" s="54">
        <v>27.64</v>
      </c>
      <c r="T25" s="54">
        <v>2.72</v>
      </c>
      <c r="U25" s="54">
        <v>0</v>
      </c>
      <c r="V25" s="54">
        <v>0</v>
      </c>
      <c r="W25" s="54"/>
      <c r="X25" s="44"/>
      <c r="Y25" s="44"/>
      <c r="Z25" s="44"/>
    </row>
    <row r="26" ht="26" customHeight="1" spans="1:26">
      <c r="A26" s="40" t="s">
        <v>56</v>
      </c>
      <c r="B26" s="41">
        <v>14</v>
      </c>
      <c r="C26" s="42" t="s">
        <v>57</v>
      </c>
      <c r="D26" s="43">
        <f t="shared" si="17"/>
        <v>3167.53</v>
      </c>
      <c r="E26" s="44">
        <v>2826.03</v>
      </c>
      <c r="F26" s="44">
        <f t="shared" si="18"/>
        <v>341.5</v>
      </c>
      <c r="G26" s="44">
        <f t="shared" si="19"/>
        <v>363.63</v>
      </c>
      <c r="H26" s="44">
        <v>269.25</v>
      </c>
      <c r="I26" s="44">
        <v>95.69</v>
      </c>
      <c r="J26" s="44">
        <v>-1.31</v>
      </c>
      <c r="K26" s="44"/>
      <c r="L26" s="54">
        <f t="shared" si="21"/>
        <v>-29.5</v>
      </c>
      <c r="M26" s="54">
        <v>-22.19</v>
      </c>
      <c r="N26" s="54">
        <v>-7.31</v>
      </c>
      <c r="O26" s="54">
        <v>0</v>
      </c>
      <c r="P26" s="54">
        <v>0</v>
      </c>
      <c r="Q26" s="54"/>
      <c r="R26" s="59">
        <f t="shared" si="20"/>
        <v>7.37</v>
      </c>
      <c r="S26" s="54">
        <v>5.98</v>
      </c>
      <c r="T26" s="54">
        <v>1.39</v>
      </c>
      <c r="U26" s="54">
        <v>0</v>
      </c>
      <c r="V26" s="54">
        <v>0</v>
      </c>
      <c r="W26" s="54"/>
      <c r="X26" s="44"/>
      <c r="Y26" s="44"/>
      <c r="Z26" s="44"/>
    </row>
    <row r="27" ht="26" customHeight="1" spans="1:26">
      <c r="A27" s="40" t="s">
        <v>58</v>
      </c>
      <c r="B27" s="41">
        <v>15</v>
      </c>
      <c r="C27" s="42" t="s">
        <v>59</v>
      </c>
      <c r="D27" s="43">
        <f t="shared" si="17"/>
        <v>328.16</v>
      </c>
      <c r="E27" s="44">
        <v>1036.31</v>
      </c>
      <c r="F27" s="44">
        <f t="shared" si="18"/>
        <v>-708.15</v>
      </c>
      <c r="G27" s="44">
        <f t="shared" si="19"/>
        <v>-16.26</v>
      </c>
      <c r="H27" s="44">
        <v>-12.05</v>
      </c>
      <c r="I27" s="44">
        <v>-4.53</v>
      </c>
      <c r="J27" s="44">
        <v>0.32</v>
      </c>
      <c r="K27" s="44"/>
      <c r="L27" s="54">
        <f t="shared" si="21"/>
        <v>3.22</v>
      </c>
      <c r="M27" s="54">
        <v>1.13</v>
      </c>
      <c r="N27" s="54">
        <v>2.09</v>
      </c>
      <c r="O27" s="54">
        <v>0</v>
      </c>
      <c r="P27" s="54">
        <v>0</v>
      </c>
      <c r="Q27" s="54"/>
      <c r="R27" s="59">
        <f t="shared" si="20"/>
        <v>4.89</v>
      </c>
      <c r="S27" s="54">
        <v>1.92</v>
      </c>
      <c r="T27" s="54">
        <v>2.97</v>
      </c>
      <c r="U27" s="54">
        <v>0</v>
      </c>
      <c r="V27" s="54">
        <v>0</v>
      </c>
      <c r="W27" s="54"/>
      <c r="X27" s="60">
        <v>-700</v>
      </c>
      <c r="Y27" s="44"/>
      <c r="Z27" s="44"/>
    </row>
    <row r="28" ht="26" customHeight="1" spans="1:26">
      <c r="A28" s="40" t="s">
        <v>60</v>
      </c>
      <c r="B28" s="41">
        <v>16</v>
      </c>
      <c r="C28" s="42" t="s">
        <v>61</v>
      </c>
      <c r="D28" s="43">
        <f t="shared" si="17"/>
        <v>4626.95</v>
      </c>
      <c r="E28" s="44">
        <v>5912.34</v>
      </c>
      <c r="F28" s="44">
        <f t="shared" si="18"/>
        <v>-1285.39</v>
      </c>
      <c r="G28" s="44">
        <f t="shared" si="19"/>
        <v>188.45</v>
      </c>
      <c r="H28" s="44">
        <v>160.15</v>
      </c>
      <c r="I28" s="44">
        <v>25.08</v>
      </c>
      <c r="J28" s="44">
        <v>3.22</v>
      </c>
      <c r="K28" s="44"/>
      <c r="L28" s="54">
        <f t="shared" si="21"/>
        <v>8.85</v>
      </c>
      <c r="M28" s="54">
        <v>5.95</v>
      </c>
      <c r="N28" s="54">
        <v>2.9</v>
      </c>
      <c r="O28" s="54">
        <v>0</v>
      </c>
      <c r="P28" s="54">
        <v>0</v>
      </c>
      <c r="Q28" s="54"/>
      <c r="R28" s="59">
        <f t="shared" si="20"/>
        <v>17.31</v>
      </c>
      <c r="S28" s="54">
        <v>14.2</v>
      </c>
      <c r="T28" s="54">
        <v>3.11</v>
      </c>
      <c r="U28" s="54">
        <v>0</v>
      </c>
      <c r="V28" s="54">
        <v>0</v>
      </c>
      <c r="W28" s="54"/>
      <c r="X28" s="60">
        <v>-1500</v>
      </c>
      <c r="Y28" s="44"/>
      <c r="Z28" s="44"/>
    </row>
    <row r="29" ht="26" customHeight="1" spans="1:26">
      <c r="A29" s="40" t="s">
        <v>62</v>
      </c>
      <c r="B29" s="41">
        <v>17</v>
      </c>
      <c r="C29" s="42" t="s">
        <v>63</v>
      </c>
      <c r="D29" s="43">
        <f t="shared" si="17"/>
        <v>845.58</v>
      </c>
      <c r="E29" s="44">
        <v>828.67</v>
      </c>
      <c r="F29" s="44">
        <f t="shared" si="18"/>
        <v>16.91</v>
      </c>
      <c r="G29" s="44">
        <f t="shared" si="19"/>
        <v>-5.32</v>
      </c>
      <c r="H29" s="44">
        <v>-12.15</v>
      </c>
      <c r="I29" s="44">
        <v>8.61</v>
      </c>
      <c r="J29" s="44">
        <v>-1.78</v>
      </c>
      <c r="K29" s="44"/>
      <c r="L29" s="54">
        <f t="shared" si="21"/>
        <v>15.21</v>
      </c>
      <c r="M29" s="54">
        <v>6.26</v>
      </c>
      <c r="N29" s="54">
        <v>8.95</v>
      </c>
      <c r="O29" s="54">
        <v>0</v>
      </c>
      <c r="P29" s="54">
        <v>0</v>
      </c>
      <c r="Q29" s="54"/>
      <c r="R29" s="59">
        <f t="shared" si="20"/>
        <v>7.02</v>
      </c>
      <c r="S29" s="54">
        <v>2.5</v>
      </c>
      <c r="T29" s="54">
        <v>4.52</v>
      </c>
      <c r="U29" s="54">
        <v>0</v>
      </c>
      <c r="V29" s="54">
        <v>0</v>
      </c>
      <c r="W29" s="54"/>
      <c r="X29" s="60"/>
      <c r="Y29" s="44"/>
      <c r="Z29" s="44"/>
    </row>
    <row r="30" ht="26" customHeight="1" spans="1:26">
      <c r="A30" s="40" t="s">
        <v>64</v>
      </c>
      <c r="B30" s="41">
        <v>18</v>
      </c>
      <c r="C30" s="64" t="s">
        <v>65</v>
      </c>
      <c r="D30" s="43">
        <f t="shared" si="17"/>
        <v>3533.39</v>
      </c>
      <c r="E30" s="44">
        <v>3407.86</v>
      </c>
      <c r="F30" s="44">
        <f t="shared" si="18"/>
        <v>125.53</v>
      </c>
      <c r="G30" s="44">
        <f t="shared" si="19"/>
        <v>143.61</v>
      </c>
      <c r="H30" s="44">
        <v>32.67</v>
      </c>
      <c r="I30" s="44">
        <v>169.61</v>
      </c>
      <c r="J30" s="44">
        <v>-58.67</v>
      </c>
      <c r="K30" s="44"/>
      <c r="L30" s="54">
        <f t="shared" si="21"/>
        <v>-59.56</v>
      </c>
      <c r="M30" s="54">
        <v>0.03</v>
      </c>
      <c r="N30" s="54">
        <v>-75.27</v>
      </c>
      <c r="O30" s="54">
        <v>8.25</v>
      </c>
      <c r="P30" s="54">
        <v>7.43</v>
      </c>
      <c r="Q30" s="54"/>
      <c r="R30" s="59">
        <f t="shared" si="20"/>
        <v>41.48</v>
      </c>
      <c r="S30" s="54">
        <v>0.01</v>
      </c>
      <c r="T30" s="54">
        <v>26.45</v>
      </c>
      <c r="U30" s="54">
        <v>8.09</v>
      </c>
      <c r="V30" s="54">
        <v>6.93</v>
      </c>
      <c r="W30" s="54"/>
      <c r="X30" s="60"/>
      <c r="Y30" s="44"/>
      <c r="Z30" s="44"/>
    </row>
    <row r="31" s="4" customFormat="1" ht="26" customHeight="1" spans="1:26">
      <c r="A31" s="36"/>
      <c r="B31" s="37"/>
      <c r="C31" s="38" t="s">
        <v>66</v>
      </c>
      <c r="D31" s="69">
        <f t="shared" ref="D31:Z31" si="22">SUM(D32:D36)</f>
        <v>4580.17</v>
      </c>
      <c r="E31" s="69">
        <f t="shared" si="22"/>
        <v>4346.6</v>
      </c>
      <c r="F31" s="69">
        <f t="shared" si="22"/>
        <v>233.57</v>
      </c>
      <c r="G31" s="69">
        <f t="shared" ref="G31" si="23">SUM(G32:G36)</f>
        <v>69.7</v>
      </c>
      <c r="H31" s="69">
        <f t="shared" ref="H31" si="24">SUM(H32:H36)</f>
        <v>33.31</v>
      </c>
      <c r="I31" s="69">
        <f t="shared" ref="I31" si="25">SUM(I32:I36)</f>
        <v>36.28</v>
      </c>
      <c r="J31" s="69">
        <f t="shared" ref="J31" si="26">SUM(J32:J36)</f>
        <v>0.11</v>
      </c>
      <c r="K31" s="69">
        <f t="shared" si="22"/>
        <v>0</v>
      </c>
      <c r="L31" s="96">
        <f t="shared" si="22"/>
        <v>113.99</v>
      </c>
      <c r="M31" s="96">
        <f t="shared" si="22"/>
        <v>1.84</v>
      </c>
      <c r="N31" s="96">
        <f t="shared" si="22"/>
        <v>111.18</v>
      </c>
      <c r="O31" s="96">
        <f t="shared" si="22"/>
        <v>1.63</v>
      </c>
      <c r="P31" s="96">
        <f t="shared" si="22"/>
        <v>0.98</v>
      </c>
      <c r="Q31" s="96">
        <f t="shared" si="22"/>
        <v>-1.64</v>
      </c>
      <c r="R31" s="96">
        <f t="shared" si="22"/>
        <v>49.88</v>
      </c>
      <c r="S31" s="96">
        <f t="shared" si="22"/>
        <v>11.59</v>
      </c>
      <c r="T31" s="96">
        <f t="shared" si="22"/>
        <v>35.79</v>
      </c>
      <c r="U31" s="96">
        <f t="shared" si="22"/>
        <v>1.59</v>
      </c>
      <c r="V31" s="96">
        <f t="shared" si="22"/>
        <v>0.91</v>
      </c>
      <c r="W31" s="96">
        <f t="shared" si="22"/>
        <v>0</v>
      </c>
      <c r="X31" s="69">
        <f t="shared" si="22"/>
        <v>0</v>
      </c>
      <c r="Y31" s="69">
        <f t="shared" si="22"/>
        <v>0</v>
      </c>
      <c r="Z31" s="69">
        <f t="shared" si="22"/>
        <v>0</v>
      </c>
    </row>
    <row r="32" ht="26" customHeight="1" spans="1:26">
      <c r="A32" s="40" t="s">
        <v>67</v>
      </c>
      <c r="B32" s="41">
        <v>19</v>
      </c>
      <c r="C32" s="63" t="s">
        <v>68</v>
      </c>
      <c r="D32" s="43">
        <f t="shared" ref="D32:D36" si="27">E32+F32</f>
        <v>959.86</v>
      </c>
      <c r="E32" s="44">
        <v>830.38</v>
      </c>
      <c r="F32" s="44">
        <f>G32+K32+L32+R32+X32+Y32+Z32</f>
        <v>129.48</v>
      </c>
      <c r="G32" s="44">
        <f t="shared" si="19"/>
        <v>29.7</v>
      </c>
      <c r="H32" s="44">
        <v>20.41</v>
      </c>
      <c r="I32" s="44">
        <v>8.76</v>
      </c>
      <c r="J32" s="44">
        <v>0.53</v>
      </c>
      <c r="K32" s="44"/>
      <c r="L32" s="54">
        <f t="shared" si="21"/>
        <v>80.83</v>
      </c>
      <c r="M32" s="54">
        <v>5.35</v>
      </c>
      <c r="N32" s="54">
        <v>75.48</v>
      </c>
      <c r="O32" s="54">
        <v>0</v>
      </c>
      <c r="P32" s="54">
        <v>0</v>
      </c>
      <c r="Q32" s="54"/>
      <c r="R32" s="59">
        <f t="shared" ref="R32:R36" si="28">SUM(S32:V32)</f>
        <v>18.95</v>
      </c>
      <c r="S32" s="54">
        <v>3</v>
      </c>
      <c r="T32" s="54">
        <v>15.95</v>
      </c>
      <c r="U32" s="54">
        <v>0</v>
      </c>
      <c r="V32" s="54">
        <v>0</v>
      </c>
      <c r="W32" s="54"/>
      <c r="X32" s="44"/>
      <c r="Y32" s="44"/>
      <c r="Z32" s="44"/>
    </row>
    <row r="33" ht="26" customHeight="1" spans="1:26">
      <c r="A33" s="40" t="s">
        <v>69</v>
      </c>
      <c r="B33" s="41">
        <v>20</v>
      </c>
      <c r="C33" s="42" t="s">
        <v>70</v>
      </c>
      <c r="D33" s="43">
        <f t="shared" si="27"/>
        <v>2018.78</v>
      </c>
      <c r="E33" s="44">
        <v>1912.17</v>
      </c>
      <c r="F33" s="44">
        <f>G33+K33+L33+R33+X33+Y33+Z33</f>
        <v>106.61</v>
      </c>
      <c r="G33" s="44">
        <f t="shared" si="19"/>
        <v>102.16</v>
      </c>
      <c r="H33" s="44">
        <v>71.11</v>
      </c>
      <c r="I33" s="44">
        <v>35.19</v>
      </c>
      <c r="J33" s="44">
        <v>-4.14</v>
      </c>
      <c r="K33" s="44"/>
      <c r="L33" s="54">
        <f t="shared" si="21"/>
        <v>-6.12</v>
      </c>
      <c r="M33" s="54">
        <v>-11.96</v>
      </c>
      <c r="N33" s="54">
        <v>3.23</v>
      </c>
      <c r="O33" s="54">
        <v>1.63</v>
      </c>
      <c r="P33" s="54">
        <v>0.98</v>
      </c>
      <c r="Q33" s="54"/>
      <c r="R33" s="59">
        <f t="shared" si="28"/>
        <v>10.57</v>
      </c>
      <c r="S33" s="54">
        <v>4.89</v>
      </c>
      <c r="T33" s="54">
        <v>3.18</v>
      </c>
      <c r="U33" s="54">
        <v>1.59</v>
      </c>
      <c r="V33" s="54">
        <v>0.91</v>
      </c>
      <c r="W33" s="54"/>
      <c r="X33" s="44"/>
      <c r="Y33" s="44"/>
      <c r="Z33" s="44"/>
    </row>
    <row r="34" ht="26" customHeight="1" spans="1:26">
      <c r="A34" s="40" t="s">
        <v>71</v>
      </c>
      <c r="B34" s="41">
        <v>21</v>
      </c>
      <c r="C34" s="42" t="s">
        <v>72</v>
      </c>
      <c r="D34" s="43">
        <f t="shared" si="27"/>
        <v>861.71</v>
      </c>
      <c r="E34" s="44">
        <v>784.43</v>
      </c>
      <c r="F34" s="44">
        <f>G34+K34+L34+R34+X34+Y34+Z34</f>
        <v>77.28</v>
      </c>
      <c r="G34" s="44">
        <f t="shared" si="19"/>
        <v>28.76</v>
      </c>
      <c r="H34" s="44">
        <v>-1.23</v>
      </c>
      <c r="I34" s="44">
        <v>23.65</v>
      </c>
      <c r="J34" s="44">
        <v>6.34</v>
      </c>
      <c r="K34" s="44"/>
      <c r="L34" s="54">
        <f t="shared" si="21"/>
        <v>34.06</v>
      </c>
      <c r="M34" s="54">
        <v>8.65</v>
      </c>
      <c r="N34" s="54">
        <v>25.41</v>
      </c>
      <c r="O34" s="54">
        <v>0</v>
      </c>
      <c r="P34" s="54">
        <v>0</v>
      </c>
      <c r="Q34" s="54"/>
      <c r="R34" s="59">
        <f t="shared" si="28"/>
        <v>14.46</v>
      </c>
      <c r="S34" s="54">
        <v>2.72</v>
      </c>
      <c r="T34" s="54">
        <v>11.74</v>
      </c>
      <c r="U34" s="54">
        <v>0</v>
      </c>
      <c r="V34" s="54">
        <v>0</v>
      </c>
      <c r="W34" s="54"/>
      <c r="X34" s="44"/>
      <c r="Y34" s="44"/>
      <c r="Z34" s="44"/>
    </row>
    <row r="35" ht="26" customHeight="1" spans="1:26">
      <c r="A35" s="40" t="s">
        <v>73</v>
      </c>
      <c r="B35" s="41">
        <v>22</v>
      </c>
      <c r="C35" s="42" t="s">
        <v>74</v>
      </c>
      <c r="D35" s="43">
        <f t="shared" si="27"/>
        <v>213.34</v>
      </c>
      <c r="E35" s="44">
        <v>203.21</v>
      </c>
      <c r="F35" s="44">
        <f>G35+K35+L35+R35+X35+Y35+Z35</f>
        <v>10.13</v>
      </c>
      <c r="G35" s="44">
        <f t="shared" si="19"/>
        <v>-0.34</v>
      </c>
      <c r="H35" s="44">
        <v>-1.9</v>
      </c>
      <c r="I35" s="44">
        <v>1.58</v>
      </c>
      <c r="J35" s="44">
        <v>-0.02</v>
      </c>
      <c r="K35" s="44"/>
      <c r="L35" s="54">
        <f t="shared" si="21"/>
        <v>6.26</v>
      </c>
      <c r="M35" s="54">
        <v>0.48</v>
      </c>
      <c r="N35" s="54">
        <v>5.78</v>
      </c>
      <c r="O35" s="54">
        <v>0</v>
      </c>
      <c r="P35" s="54">
        <v>0</v>
      </c>
      <c r="Q35" s="54"/>
      <c r="R35" s="59">
        <f t="shared" si="28"/>
        <v>4.21</v>
      </c>
      <c r="S35" s="54">
        <v>0.27</v>
      </c>
      <c r="T35" s="54">
        <v>3.94</v>
      </c>
      <c r="U35" s="54">
        <v>0</v>
      </c>
      <c r="V35" s="54">
        <v>0</v>
      </c>
      <c r="W35" s="54"/>
      <c r="X35" s="44"/>
      <c r="Y35" s="44"/>
      <c r="Z35" s="44"/>
    </row>
    <row r="36" ht="26" customHeight="1" spans="1:26">
      <c r="A36" s="40" t="s">
        <v>75</v>
      </c>
      <c r="B36" s="41">
        <v>23</v>
      </c>
      <c r="C36" s="64" t="s">
        <v>76</v>
      </c>
      <c r="D36" s="43">
        <f t="shared" si="27"/>
        <v>526.48</v>
      </c>
      <c r="E36" s="44">
        <v>616.41</v>
      </c>
      <c r="F36" s="44">
        <f>G36+K36+L36+R36+X36+Y36+Z36</f>
        <v>-89.93</v>
      </c>
      <c r="G36" s="44">
        <f t="shared" si="19"/>
        <v>-90.58</v>
      </c>
      <c r="H36" s="44">
        <v>-55.08</v>
      </c>
      <c r="I36" s="44">
        <v>-32.9</v>
      </c>
      <c r="J36" s="44">
        <v>-2.6</v>
      </c>
      <c r="K36" s="44"/>
      <c r="L36" s="54">
        <f>M36+N36+O36+P36+Q36</f>
        <v>-1.04</v>
      </c>
      <c r="M36" s="54">
        <v>-0.68</v>
      </c>
      <c r="N36" s="54">
        <v>1.28</v>
      </c>
      <c r="O36" s="54">
        <v>0</v>
      </c>
      <c r="P36" s="54">
        <v>0</v>
      </c>
      <c r="Q36" s="54">
        <v>-1.64</v>
      </c>
      <c r="R36" s="59">
        <f t="shared" si="28"/>
        <v>1.69</v>
      </c>
      <c r="S36" s="54">
        <v>0.71</v>
      </c>
      <c r="T36" s="54">
        <v>0.98</v>
      </c>
      <c r="U36" s="54">
        <v>0</v>
      </c>
      <c r="V36" s="54">
        <v>0</v>
      </c>
      <c r="W36" s="54"/>
      <c r="X36" s="44"/>
      <c r="Y36" s="44"/>
      <c r="Z36" s="44"/>
    </row>
    <row r="37" s="4" customFormat="1" ht="26" customHeight="1" spans="1:26">
      <c r="A37" s="36"/>
      <c r="B37" s="37"/>
      <c r="C37" s="38" t="s">
        <v>77</v>
      </c>
      <c r="D37" s="69">
        <f t="shared" ref="D37:Z37" si="29">SUM(D38:D41)</f>
        <v>12232.69</v>
      </c>
      <c r="E37" s="69">
        <f t="shared" si="29"/>
        <v>11929.47</v>
      </c>
      <c r="F37" s="69">
        <f t="shared" si="29"/>
        <v>303.22</v>
      </c>
      <c r="G37" s="69">
        <f t="shared" ref="G37" si="30">SUM(G38:G41)</f>
        <v>-9.03</v>
      </c>
      <c r="H37" s="69">
        <f t="shared" ref="H37" si="31">SUM(H38:H41)</f>
        <v>-22.84</v>
      </c>
      <c r="I37" s="69">
        <f t="shared" ref="I37" si="32">SUM(I38:I41)</f>
        <v>61.64</v>
      </c>
      <c r="J37" s="69">
        <f t="shared" ref="J37" si="33">SUM(J38:J41)</f>
        <v>-47.83</v>
      </c>
      <c r="K37" s="69">
        <f t="shared" si="29"/>
        <v>0</v>
      </c>
      <c r="L37" s="96">
        <f t="shared" si="29"/>
        <v>253.56</v>
      </c>
      <c r="M37" s="96">
        <f t="shared" si="29"/>
        <v>94.94</v>
      </c>
      <c r="N37" s="96">
        <f t="shared" si="29"/>
        <v>149.82</v>
      </c>
      <c r="O37" s="96">
        <f t="shared" si="29"/>
        <v>4</v>
      </c>
      <c r="P37" s="96">
        <f t="shared" si="29"/>
        <v>4.8</v>
      </c>
      <c r="Q37" s="96">
        <f t="shared" si="29"/>
        <v>0</v>
      </c>
      <c r="R37" s="96">
        <f t="shared" si="29"/>
        <v>211.69</v>
      </c>
      <c r="S37" s="96">
        <f t="shared" si="29"/>
        <v>93.13</v>
      </c>
      <c r="T37" s="96">
        <f t="shared" si="29"/>
        <v>110.16</v>
      </c>
      <c r="U37" s="96">
        <f t="shared" si="29"/>
        <v>3.92</v>
      </c>
      <c r="V37" s="96">
        <f t="shared" si="29"/>
        <v>4.48</v>
      </c>
      <c r="W37" s="96">
        <f t="shared" si="29"/>
        <v>0</v>
      </c>
      <c r="X37" s="69">
        <f t="shared" si="29"/>
        <v>-138</v>
      </c>
      <c r="Y37" s="69">
        <f t="shared" si="29"/>
        <v>-15</v>
      </c>
      <c r="Z37" s="69">
        <f t="shared" si="29"/>
        <v>0</v>
      </c>
    </row>
    <row r="38" ht="26" customHeight="1" spans="1:26">
      <c r="A38" s="40" t="s">
        <v>78</v>
      </c>
      <c r="B38" s="41">
        <v>24</v>
      </c>
      <c r="C38" s="63" t="s">
        <v>79</v>
      </c>
      <c r="D38" s="43">
        <f t="shared" ref="D38:D41" si="34">E38+F38</f>
        <v>4678.24</v>
      </c>
      <c r="E38" s="44">
        <v>4533.09</v>
      </c>
      <c r="F38" s="44">
        <f>G38+K38+L38+R38+X38+Y38+Z38</f>
        <v>145.15</v>
      </c>
      <c r="G38" s="44">
        <f t="shared" ref="G38:G41" si="35">H38+I38+J38</f>
        <v>31.24</v>
      </c>
      <c r="H38" s="44">
        <v>-64.06</v>
      </c>
      <c r="I38" s="44">
        <v>114.15</v>
      </c>
      <c r="J38" s="44">
        <v>-18.85</v>
      </c>
      <c r="K38" s="44"/>
      <c r="L38" s="54">
        <f t="shared" si="21"/>
        <v>152.45</v>
      </c>
      <c r="M38" s="54">
        <v>71.15</v>
      </c>
      <c r="N38" s="54">
        <v>81.3</v>
      </c>
      <c r="O38" s="54">
        <v>0</v>
      </c>
      <c r="P38" s="54">
        <v>0</v>
      </c>
      <c r="Q38" s="54"/>
      <c r="R38" s="59">
        <f t="shared" ref="R38:R41" si="36">SUM(S38:V38)</f>
        <v>114.46</v>
      </c>
      <c r="S38" s="54">
        <v>48.73</v>
      </c>
      <c r="T38" s="54">
        <v>65.73</v>
      </c>
      <c r="U38" s="54">
        <v>0</v>
      </c>
      <c r="V38" s="54">
        <v>0</v>
      </c>
      <c r="W38" s="54"/>
      <c r="X38" s="60">
        <v>-138</v>
      </c>
      <c r="Y38" s="44">
        <v>-15</v>
      </c>
      <c r="Z38" s="44"/>
    </row>
    <row r="39" ht="26" customHeight="1" spans="1:26">
      <c r="A39" s="40" t="s">
        <v>80</v>
      </c>
      <c r="B39" s="41">
        <v>25</v>
      </c>
      <c r="C39" s="42" t="s">
        <v>81</v>
      </c>
      <c r="D39" s="43">
        <f t="shared" si="34"/>
        <v>4828.79</v>
      </c>
      <c r="E39" s="44">
        <v>4643.37</v>
      </c>
      <c r="F39" s="44">
        <f>G39+K39+L39+R39+X39+Y39+Z39</f>
        <v>185.42</v>
      </c>
      <c r="G39" s="44">
        <f t="shared" si="35"/>
        <v>-14.79</v>
      </c>
      <c r="H39" s="44">
        <v>51.61</v>
      </c>
      <c r="I39" s="44">
        <v>-52.01</v>
      </c>
      <c r="J39" s="44">
        <v>-14.39</v>
      </c>
      <c r="K39" s="44"/>
      <c r="L39" s="54">
        <f t="shared" si="21"/>
        <v>131.22</v>
      </c>
      <c r="M39" s="54">
        <v>60.13</v>
      </c>
      <c r="N39" s="54">
        <v>71.09</v>
      </c>
      <c r="O39" s="54">
        <v>0</v>
      </c>
      <c r="P39" s="54">
        <v>0</v>
      </c>
      <c r="Q39" s="54"/>
      <c r="R39" s="59">
        <f t="shared" si="36"/>
        <v>68.99</v>
      </c>
      <c r="S39" s="54">
        <v>36.49</v>
      </c>
      <c r="T39" s="54">
        <v>32.5</v>
      </c>
      <c r="U39" s="54">
        <v>0</v>
      </c>
      <c r="V39" s="54">
        <v>0</v>
      </c>
      <c r="W39" s="54"/>
      <c r="X39" s="60"/>
      <c r="Y39" s="44">
        <v>0</v>
      </c>
      <c r="Z39" s="44"/>
    </row>
    <row r="40" ht="26" customHeight="1" spans="1:26">
      <c r="A40" s="40" t="s">
        <v>82</v>
      </c>
      <c r="B40" s="41">
        <v>27</v>
      </c>
      <c r="C40" s="42" t="s">
        <v>83</v>
      </c>
      <c r="D40" s="43">
        <f t="shared" si="34"/>
        <v>934.58</v>
      </c>
      <c r="E40" s="44">
        <v>963.42</v>
      </c>
      <c r="F40" s="44">
        <f>G40+K40+L40+R40+X40+Y40+Z40</f>
        <v>-28.84</v>
      </c>
      <c r="G40" s="44">
        <f t="shared" si="35"/>
        <v>-5.22</v>
      </c>
      <c r="H40" s="44">
        <v>4.32</v>
      </c>
      <c r="I40" s="44">
        <v>0.66</v>
      </c>
      <c r="J40" s="44">
        <v>-10.2</v>
      </c>
      <c r="K40" s="44"/>
      <c r="L40" s="54">
        <f t="shared" si="21"/>
        <v>-39.72</v>
      </c>
      <c r="M40" s="54">
        <v>-32.65</v>
      </c>
      <c r="N40" s="54">
        <v>-7.07</v>
      </c>
      <c r="O40" s="54">
        <v>0</v>
      </c>
      <c r="P40" s="54">
        <v>0</v>
      </c>
      <c r="Q40" s="54"/>
      <c r="R40" s="59">
        <f t="shared" si="36"/>
        <v>16.1</v>
      </c>
      <c r="S40" s="54">
        <v>7.54</v>
      </c>
      <c r="T40" s="54">
        <v>8.56</v>
      </c>
      <c r="U40" s="54">
        <v>0</v>
      </c>
      <c r="V40" s="54">
        <v>0</v>
      </c>
      <c r="W40" s="54"/>
      <c r="X40" s="60"/>
      <c r="Y40" s="44"/>
      <c r="Z40" s="44"/>
    </row>
    <row r="41" ht="26" customHeight="1" spans="1:26">
      <c r="A41" s="40" t="s">
        <v>84</v>
      </c>
      <c r="B41" s="41">
        <v>26</v>
      </c>
      <c r="C41" s="64" t="s">
        <v>85</v>
      </c>
      <c r="D41" s="43">
        <f t="shared" si="34"/>
        <v>1791.08</v>
      </c>
      <c r="E41" s="44">
        <v>1789.59</v>
      </c>
      <c r="F41" s="44">
        <f>G41+K41+L41+R41+X41+Y41+Z41</f>
        <v>1.49</v>
      </c>
      <c r="G41" s="44">
        <f t="shared" si="35"/>
        <v>-20.26</v>
      </c>
      <c r="H41" s="44">
        <v>-14.71</v>
      </c>
      <c r="I41" s="44">
        <v>-1.16</v>
      </c>
      <c r="J41" s="44">
        <v>-4.39</v>
      </c>
      <c r="K41" s="44"/>
      <c r="L41" s="54">
        <f t="shared" si="21"/>
        <v>9.61</v>
      </c>
      <c r="M41" s="54">
        <v>-3.69</v>
      </c>
      <c r="N41" s="54">
        <v>4.5</v>
      </c>
      <c r="O41" s="54">
        <v>4</v>
      </c>
      <c r="P41" s="54">
        <v>4.8</v>
      </c>
      <c r="Q41" s="54"/>
      <c r="R41" s="59">
        <f t="shared" si="36"/>
        <v>12.14</v>
      </c>
      <c r="S41" s="54">
        <v>0.37</v>
      </c>
      <c r="T41" s="54">
        <v>3.37</v>
      </c>
      <c r="U41" s="54">
        <v>3.92</v>
      </c>
      <c r="V41" s="54">
        <v>4.48</v>
      </c>
      <c r="W41" s="54"/>
      <c r="X41" s="60"/>
      <c r="Y41" s="44">
        <v>0</v>
      </c>
      <c r="Z41" s="44"/>
    </row>
    <row r="42" s="4" customFormat="1" ht="26" customHeight="1" spans="1:26">
      <c r="A42" s="36"/>
      <c r="B42" s="37"/>
      <c r="C42" s="38" t="s">
        <v>86</v>
      </c>
      <c r="D42" s="69">
        <f t="shared" ref="D42:L42" si="37">SUM(D43:D46)</f>
        <v>8163.24</v>
      </c>
      <c r="E42" s="69">
        <f t="shared" si="37"/>
        <v>7611.07</v>
      </c>
      <c r="F42" s="69">
        <f t="shared" si="37"/>
        <v>552.17</v>
      </c>
      <c r="G42" s="69">
        <f t="shared" si="37"/>
        <v>106.73</v>
      </c>
      <c r="H42" s="69">
        <f t="shared" si="37"/>
        <v>66.49</v>
      </c>
      <c r="I42" s="69">
        <f t="shared" si="37"/>
        <v>54.35</v>
      </c>
      <c r="J42" s="69">
        <f t="shared" si="37"/>
        <v>-14.11</v>
      </c>
      <c r="K42" s="69">
        <f t="shared" si="37"/>
        <v>0</v>
      </c>
      <c r="L42" s="96">
        <f t="shared" si="37"/>
        <v>-123.91</v>
      </c>
      <c r="M42" s="96">
        <f t="shared" ref="M42:Z42" si="38">SUM(M43:M46)</f>
        <v>-98.43</v>
      </c>
      <c r="N42" s="96">
        <f t="shared" si="38"/>
        <v>-23.47</v>
      </c>
      <c r="O42" s="96">
        <f t="shared" si="38"/>
        <v>5.81</v>
      </c>
      <c r="P42" s="96">
        <f t="shared" si="38"/>
        <v>5.4</v>
      </c>
      <c r="Q42" s="96">
        <f t="shared" si="38"/>
        <v>-13.22</v>
      </c>
      <c r="R42" s="96">
        <f t="shared" si="38"/>
        <v>66.02</v>
      </c>
      <c r="S42" s="96">
        <f t="shared" si="38"/>
        <v>30.45</v>
      </c>
      <c r="T42" s="96">
        <f t="shared" si="38"/>
        <v>31.61</v>
      </c>
      <c r="U42" s="96">
        <f t="shared" si="38"/>
        <v>5.7</v>
      </c>
      <c r="V42" s="96">
        <f t="shared" si="38"/>
        <v>5.04</v>
      </c>
      <c r="W42" s="96">
        <f t="shared" si="38"/>
        <v>-6.78</v>
      </c>
      <c r="X42" s="96">
        <f t="shared" si="38"/>
        <v>0</v>
      </c>
      <c r="Y42" s="96">
        <f t="shared" si="38"/>
        <v>0</v>
      </c>
      <c r="Z42" s="69">
        <f t="shared" si="38"/>
        <v>503.33</v>
      </c>
    </row>
    <row r="43" ht="26" customHeight="1" spans="1:26">
      <c r="A43" s="40" t="s">
        <v>87</v>
      </c>
      <c r="B43" s="41">
        <v>28</v>
      </c>
      <c r="C43" s="63" t="s">
        <v>88</v>
      </c>
      <c r="D43" s="43">
        <f t="shared" ref="D43:D46" si="39">E43+F43</f>
        <v>6071.17</v>
      </c>
      <c r="E43" s="44">
        <v>6025.91</v>
      </c>
      <c r="F43" s="44">
        <f>G43+K43+L43+R43+X43+Y43+Z43</f>
        <v>45.26</v>
      </c>
      <c r="G43" s="44">
        <f t="shared" ref="G43:G46" si="40">H43+I43+J43</f>
        <v>105.02</v>
      </c>
      <c r="H43" s="44">
        <v>81.01</v>
      </c>
      <c r="I43" s="44">
        <v>34.03</v>
      </c>
      <c r="J43" s="44">
        <v>-10.02</v>
      </c>
      <c r="K43" s="44"/>
      <c r="L43" s="54">
        <f t="shared" si="21"/>
        <v>-112.73</v>
      </c>
      <c r="M43" s="54">
        <v>-94.18</v>
      </c>
      <c r="N43" s="54">
        <v>-29.76</v>
      </c>
      <c r="O43" s="54">
        <v>5.81</v>
      </c>
      <c r="P43" s="54">
        <v>5.4</v>
      </c>
      <c r="Q43" s="54"/>
      <c r="R43" s="59">
        <f t="shared" ref="R43:R45" si="41">SUM(S43:V43)</f>
        <v>52.97</v>
      </c>
      <c r="S43" s="54">
        <v>20.91</v>
      </c>
      <c r="T43" s="54">
        <v>21.32</v>
      </c>
      <c r="U43" s="54">
        <v>5.7</v>
      </c>
      <c r="V43" s="54">
        <v>5.04</v>
      </c>
      <c r="W43" s="54"/>
      <c r="X43" s="60"/>
      <c r="Y43" s="44"/>
      <c r="Z43" s="44"/>
    </row>
    <row r="44" ht="26" customHeight="1" spans="1:26">
      <c r="A44" s="40" t="s">
        <v>89</v>
      </c>
      <c r="B44" s="41">
        <v>29</v>
      </c>
      <c r="C44" s="42" t="s">
        <v>90</v>
      </c>
      <c r="D44" s="43">
        <f t="shared" si="39"/>
        <v>1417.48</v>
      </c>
      <c r="E44" s="44">
        <v>884.62</v>
      </c>
      <c r="F44" s="44">
        <f>G44+K44+L44+R44+X44+Y44+Z44</f>
        <v>532.86</v>
      </c>
      <c r="G44" s="44">
        <f t="shared" si="40"/>
        <v>-3.74</v>
      </c>
      <c r="H44" s="44">
        <v>-24.3</v>
      </c>
      <c r="I44" s="44">
        <v>22.09</v>
      </c>
      <c r="J44" s="44">
        <v>-1.53</v>
      </c>
      <c r="K44" s="44"/>
      <c r="L44" s="54">
        <f t="shared" si="21"/>
        <v>18.09</v>
      </c>
      <c r="M44" s="54">
        <v>7.07</v>
      </c>
      <c r="N44" s="54">
        <v>11.02</v>
      </c>
      <c r="O44" s="54">
        <v>0</v>
      </c>
      <c r="P44" s="54">
        <v>0</v>
      </c>
      <c r="Q44" s="54"/>
      <c r="R44" s="59">
        <f t="shared" si="41"/>
        <v>15.18</v>
      </c>
      <c r="S44" s="54">
        <v>7.27</v>
      </c>
      <c r="T44" s="54">
        <v>7.91</v>
      </c>
      <c r="U44" s="54">
        <v>0</v>
      </c>
      <c r="V44" s="54">
        <v>0</v>
      </c>
      <c r="W44" s="54"/>
      <c r="X44" s="44"/>
      <c r="Y44" s="44"/>
      <c r="Z44" s="43">
        <v>503.33</v>
      </c>
    </row>
    <row r="45" ht="26" customHeight="1" spans="1:26">
      <c r="A45" s="40" t="s">
        <v>91</v>
      </c>
      <c r="B45" s="41">
        <v>30</v>
      </c>
      <c r="C45" s="42" t="s">
        <v>92</v>
      </c>
      <c r="D45" s="43">
        <f t="shared" si="39"/>
        <v>477.06</v>
      </c>
      <c r="E45" s="44">
        <v>465.36</v>
      </c>
      <c r="F45" s="44">
        <f>G45+K45+L45+R45+X45+Y45+Z45</f>
        <v>11.7</v>
      </c>
      <c r="G45" s="44">
        <f t="shared" si="40"/>
        <v>4.55</v>
      </c>
      <c r="H45" s="44">
        <v>3.98</v>
      </c>
      <c r="I45" s="44">
        <v>2.66</v>
      </c>
      <c r="J45" s="44">
        <v>-2.09</v>
      </c>
      <c r="K45" s="44"/>
      <c r="L45" s="54">
        <f t="shared" si="21"/>
        <v>2.42</v>
      </c>
      <c r="M45" s="54">
        <v>-0.44</v>
      </c>
      <c r="N45" s="54">
        <v>2.86</v>
      </c>
      <c r="O45" s="54">
        <v>0</v>
      </c>
      <c r="P45" s="54">
        <v>0</v>
      </c>
      <c r="Q45" s="54"/>
      <c r="R45" s="59">
        <f t="shared" si="41"/>
        <v>4.73</v>
      </c>
      <c r="S45" s="54">
        <v>2.27</v>
      </c>
      <c r="T45" s="54">
        <v>2.46</v>
      </c>
      <c r="U45" s="54">
        <v>0</v>
      </c>
      <c r="V45" s="54">
        <v>0</v>
      </c>
      <c r="W45" s="54"/>
      <c r="X45" s="60"/>
      <c r="Y45" s="44"/>
      <c r="Z45" s="44"/>
    </row>
    <row r="46" ht="26" customHeight="1" spans="1:26">
      <c r="A46" s="40" t="s">
        <v>93</v>
      </c>
      <c r="B46" s="41">
        <v>31</v>
      </c>
      <c r="C46" s="64" t="s">
        <v>94</v>
      </c>
      <c r="D46" s="43">
        <f t="shared" si="39"/>
        <v>197.53</v>
      </c>
      <c r="E46" s="44">
        <v>235.18</v>
      </c>
      <c r="F46" s="44">
        <f>G46+K46+L46+R46+X46+Y46+Z46</f>
        <v>-37.65</v>
      </c>
      <c r="G46" s="44">
        <f t="shared" si="40"/>
        <v>0.9</v>
      </c>
      <c r="H46" s="44">
        <v>5.8</v>
      </c>
      <c r="I46" s="44">
        <v>-4.43</v>
      </c>
      <c r="J46" s="44">
        <v>-0.47</v>
      </c>
      <c r="K46" s="44"/>
      <c r="L46" s="54">
        <f>M46+N46+O46+P46+Q46</f>
        <v>-31.69</v>
      </c>
      <c r="M46" s="54">
        <v>-10.88</v>
      </c>
      <c r="N46" s="54">
        <v>-7.59</v>
      </c>
      <c r="O46" s="54">
        <v>0</v>
      </c>
      <c r="P46" s="54">
        <v>0</v>
      </c>
      <c r="Q46" s="54">
        <v>-13.22</v>
      </c>
      <c r="R46" s="59">
        <f>SUM(S46:W46)</f>
        <v>-6.86</v>
      </c>
      <c r="S46" s="54"/>
      <c r="T46" s="54">
        <v>-0.08</v>
      </c>
      <c r="U46" s="54">
        <v>0</v>
      </c>
      <c r="V46" s="54">
        <v>0</v>
      </c>
      <c r="W46" s="54">
        <v>-6.78</v>
      </c>
      <c r="X46" s="44"/>
      <c r="Y46" s="44"/>
      <c r="Z46" s="44"/>
    </row>
    <row r="47" s="4" customFormat="1" ht="26" customHeight="1" spans="1:26">
      <c r="A47" s="36"/>
      <c r="B47" s="37"/>
      <c r="C47" s="38" t="s">
        <v>95</v>
      </c>
      <c r="D47" s="69">
        <f>SUM(D48:D55)</f>
        <v>19232.29</v>
      </c>
      <c r="E47" s="69">
        <f t="shared" ref="E47:Z47" si="42">SUM(E48:E55)</f>
        <v>18671.14</v>
      </c>
      <c r="F47" s="69">
        <f t="shared" si="42"/>
        <v>561.15</v>
      </c>
      <c r="G47" s="69">
        <f t="shared" si="42"/>
        <v>177.08</v>
      </c>
      <c r="H47" s="69">
        <f t="shared" si="42"/>
        <v>170.44</v>
      </c>
      <c r="I47" s="69">
        <f t="shared" si="42"/>
        <v>45.98</v>
      </c>
      <c r="J47" s="69">
        <f t="shared" si="42"/>
        <v>-39.34</v>
      </c>
      <c r="K47" s="69">
        <f t="shared" si="42"/>
        <v>0</v>
      </c>
      <c r="L47" s="96">
        <f t="shared" si="42"/>
        <v>179.22</v>
      </c>
      <c r="M47" s="96">
        <f t="shared" si="42"/>
        <v>50.44</v>
      </c>
      <c r="N47" s="96">
        <f t="shared" si="42"/>
        <v>149.17</v>
      </c>
      <c r="O47" s="96">
        <f t="shared" si="42"/>
        <v>4.88</v>
      </c>
      <c r="P47" s="96">
        <f t="shared" si="42"/>
        <v>3.45</v>
      </c>
      <c r="Q47" s="96">
        <f t="shared" si="42"/>
        <v>-28.72</v>
      </c>
      <c r="R47" s="96">
        <f t="shared" si="42"/>
        <v>204.85</v>
      </c>
      <c r="S47" s="96">
        <f t="shared" si="42"/>
        <v>112.21</v>
      </c>
      <c r="T47" s="96">
        <f t="shared" si="42"/>
        <v>106.3</v>
      </c>
      <c r="U47" s="96">
        <f t="shared" si="42"/>
        <v>4.77</v>
      </c>
      <c r="V47" s="96">
        <f t="shared" si="42"/>
        <v>3.22</v>
      </c>
      <c r="W47" s="96">
        <f t="shared" si="42"/>
        <v>-21.65</v>
      </c>
      <c r="X47" s="96">
        <f t="shared" si="42"/>
        <v>0</v>
      </c>
      <c r="Y47" s="96">
        <f t="shared" si="42"/>
        <v>0</v>
      </c>
      <c r="Z47" s="69">
        <f t="shared" si="42"/>
        <v>0</v>
      </c>
    </row>
    <row r="48" ht="26" customHeight="1" spans="1:26">
      <c r="A48" s="40" t="s">
        <v>96</v>
      </c>
      <c r="B48" s="41">
        <v>32</v>
      </c>
      <c r="C48" s="63" t="s">
        <v>97</v>
      </c>
      <c r="D48" s="43">
        <f t="shared" ref="D48:D55" si="43">E48+F48</f>
        <v>4350.02</v>
      </c>
      <c r="E48" s="44">
        <v>4112.2</v>
      </c>
      <c r="F48" s="44">
        <f t="shared" ref="F48:F55" si="44">G48+K48+L48+R48+X48+Y48+Z48</f>
        <v>237.82</v>
      </c>
      <c r="G48" s="44">
        <f t="shared" ref="G48:G55" si="45">H48+I48+J48</f>
        <v>170.55</v>
      </c>
      <c r="H48" s="44">
        <v>134.76</v>
      </c>
      <c r="I48" s="44">
        <v>38.85</v>
      </c>
      <c r="J48" s="44">
        <v>-3.06</v>
      </c>
      <c r="K48" s="44"/>
      <c r="L48" s="54">
        <f t="shared" si="21"/>
        <v>15.52</v>
      </c>
      <c r="M48" s="54">
        <v>-13.87</v>
      </c>
      <c r="N48" s="54">
        <v>29.39</v>
      </c>
      <c r="O48" s="54">
        <v>0</v>
      </c>
      <c r="P48" s="54">
        <v>0</v>
      </c>
      <c r="Q48" s="54"/>
      <c r="R48" s="59">
        <f t="shared" ref="R48:R54" si="46">SUM(S48:V48)</f>
        <v>51.75</v>
      </c>
      <c r="S48" s="54">
        <v>34.27</v>
      </c>
      <c r="T48" s="54">
        <v>17.48</v>
      </c>
      <c r="U48" s="54">
        <v>0</v>
      </c>
      <c r="V48" s="54">
        <v>0</v>
      </c>
      <c r="W48" s="54"/>
      <c r="X48" s="60"/>
      <c r="Y48" s="44"/>
      <c r="Z48" s="44"/>
    </row>
    <row r="49" ht="26" customHeight="1" spans="1:26">
      <c r="A49" s="40" t="s">
        <v>98</v>
      </c>
      <c r="B49" s="41">
        <v>33</v>
      </c>
      <c r="C49" s="42" t="s">
        <v>99</v>
      </c>
      <c r="D49" s="43">
        <f t="shared" si="43"/>
        <v>2584.84</v>
      </c>
      <c r="E49" s="44">
        <v>2486.49</v>
      </c>
      <c r="F49" s="44">
        <f t="shared" si="44"/>
        <v>98.35</v>
      </c>
      <c r="G49" s="44">
        <f t="shared" si="45"/>
        <v>69.41</v>
      </c>
      <c r="H49" s="44">
        <v>56.17</v>
      </c>
      <c r="I49" s="44">
        <v>18.94</v>
      </c>
      <c r="J49" s="44">
        <v>-5.7</v>
      </c>
      <c r="K49" s="44"/>
      <c r="L49" s="54">
        <f t="shared" si="21"/>
        <v>9.01</v>
      </c>
      <c r="M49" s="54">
        <v>-3.99</v>
      </c>
      <c r="N49" s="54">
        <v>13</v>
      </c>
      <c r="O49" s="54">
        <v>0</v>
      </c>
      <c r="P49" s="54">
        <v>0</v>
      </c>
      <c r="Q49" s="54"/>
      <c r="R49" s="59">
        <f t="shared" si="46"/>
        <v>19.93</v>
      </c>
      <c r="S49" s="54">
        <v>11.44</v>
      </c>
      <c r="T49" s="54">
        <v>8.49</v>
      </c>
      <c r="U49" s="54">
        <v>0</v>
      </c>
      <c r="V49" s="54">
        <v>0</v>
      </c>
      <c r="W49" s="54"/>
      <c r="X49" s="60"/>
      <c r="Y49" s="44"/>
      <c r="Z49" s="44"/>
    </row>
    <row r="50" ht="26" customHeight="1" spans="1:26">
      <c r="A50" s="40" t="s">
        <v>100</v>
      </c>
      <c r="B50" s="41">
        <v>34</v>
      </c>
      <c r="C50" s="42" t="s">
        <v>101</v>
      </c>
      <c r="D50" s="43">
        <f t="shared" si="43"/>
        <v>2117.14</v>
      </c>
      <c r="E50" s="44">
        <v>2060.83</v>
      </c>
      <c r="F50" s="44">
        <f t="shared" si="44"/>
        <v>56.31</v>
      </c>
      <c r="G50" s="44">
        <f t="shared" si="45"/>
        <v>-36.5</v>
      </c>
      <c r="H50" s="44">
        <v>-27.25</v>
      </c>
      <c r="I50" s="44">
        <v>-5.94</v>
      </c>
      <c r="J50" s="44">
        <v>-3.31</v>
      </c>
      <c r="K50" s="44"/>
      <c r="L50" s="54">
        <f t="shared" si="21"/>
        <v>55.07</v>
      </c>
      <c r="M50" s="54">
        <v>23.16</v>
      </c>
      <c r="N50" s="54">
        <v>31.91</v>
      </c>
      <c r="O50" s="54">
        <v>0</v>
      </c>
      <c r="P50" s="54">
        <v>0</v>
      </c>
      <c r="Q50" s="54"/>
      <c r="R50" s="59">
        <f t="shared" si="46"/>
        <v>37.74</v>
      </c>
      <c r="S50" s="54">
        <v>15.28</v>
      </c>
      <c r="T50" s="54">
        <v>22.46</v>
      </c>
      <c r="U50" s="54">
        <v>0</v>
      </c>
      <c r="V50" s="54">
        <v>0</v>
      </c>
      <c r="W50" s="54"/>
      <c r="X50" s="60"/>
      <c r="Y50" s="44"/>
      <c r="Z50" s="44"/>
    </row>
    <row r="51" ht="26" customHeight="1" spans="1:26">
      <c r="A51" s="40" t="s">
        <v>102</v>
      </c>
      <c r="B51" s="41">
        <v>35</v>
      </c>
      <c r="C51" s="42" t="s">
        <v>103</v>
      </c>
      <c r="D51" s="43">
        <f t="shared" si="43"/>
        <v>2147.81</v>
      </c>
      <c r="E51" s="44">
        <v>2103.09</v>
      </c>
      <c r="F51" s="44">
        <f t="shared" si="44"/>
        <v>44.72</v>
      </c>
      <c r="G51" s="44">
        <f t="shared" si="45"/>
        <v>-17.65</v>
      </c>
      <c r="H51" s="44">
        <v>-6.08</v>
      </c>
      <c r="I51" s="44">
        <v>-8.23</v>
      </c>
      <c r="J51" s="44">
        <v>-3.34</v>
      </c>
      <c r="K51" s="44"/>
      <c r="L51" s="54">
        <f t="shared" si="21"/>
        <v>39.15</v>
      </c>
      <c r="M51" s="54">
        <v>21.72</v>
      </c>
      <c r="N51" s="54">
        <v>17.43</v>
      </c>
      <c r="O51" s="54">
        <v>0</v>
      </c>
      <c r="P51" s="54">
        <v>0</v>
      </c>
      <c r="Q51" s="54"/>
      <c r="R51" s="59">
        <f t="shared" si="46"/>
        <v>23.22</v>
      </c>
      <c r="S51" s="54">
        <v>11.27</v>
      </c>
      <c r="T51" s="54">
        <v>11.95</v>
      </c>
      <c r="U51" s="54">
        <v>0</v>
      </c>
      <c r="V51" s="54">
        <v>0</v>
      </c>
      <c r="W51" s="54"/>
      <c r="X51" s="60"/>
      <c r="Y51" s="44"/>
      <c r="Z51" s="44"/>
    </row>
    <row r="52" ht="26" customHeight="1" spans="1:26">
      <c r="A52" s="40" t="s">
        <v>104</v>
      </c>
      <c r="B52" s="41">
        <v>36</v>
      </c>
      <c r="C52" s="42" t="s">
        <v>105</v>
      </c>
      <c r="D52" s="43">
        <f t="shared" si="43"/>
        <v>2830.12</v>
      </c>
      <c r="E52" s="44">
        <v>2797.25</v>
      </c>
      <c r="F52" s="44">
        <f t="shared" si="44"/>
        <v>32.87</v>
      </c>
      <c r="G52" s="44">
        <f t="shared" si="45"/>
        <v>-15.28</v>
      </c>
      <c r="H52" s="44">
        <v>-12.32</v>
      </c>
      <c r="I52" s="44">
        <v>4.7</v>
      </c>
      <c r="J52" s="44">
        <v>-7.66</v>
      </c>
      <c r="K52" s="44"/>
      <c r="L52" s="54">
        <f t="shared" si="21"/>
        <v>13.19</v>
      </c>
      <c r="M52" s="54">
        <v>0.64</v>
      </c>
      <c r="N52" s="54">
        <v>12.55</v>
      </c>
      <c r="O52" s="54">
        <v>0</v>
      </c>
      <c r="P52" s="54">
        <v>0</v>
      </c>
      <c r="Q52" s="54"/>
      <c r="R52" s="59">
        <f t="shared" si="46"/>
        <v>34.96</v>
      </c>
      <c r="S52" s="54">
        <v>17.74</v>
      </c>
      <c r="T52" s="54">
        <v>17.22</v>
      </c>
      <c r="U52" s="54">
        <v>0</v>
      </c>
      <c r="V52" s="54">
        <v>0</v>
      </c>
      <c r="W52" s="54"/>
      <c r="X52" s="60"/>
      <c r="Y52" s="44"/>
      <c r="Z52" s="44"/>
    </row>
    <row r="53" ht="26" customHeight="1" spans="1:26">
      <c r="A53" s="40" t="s">
        <v>106</v>
      </c>
      <c r="B53" s="41">
        <v>37</v>
      </c>
      <c r="C53" s="42" t="s">
        <v>107</v>
      </c>
      <c r="D53" s="43">
        <f t="shared" si="43"/>
        <v>2013.59</v>
      </c>
      <c r="E53" s="44">
        <v>1931.51</v>
      </c>
      <c r="F53" s="44">
        <f t="shared" si="44"/>
        <v>82.08</v>
      </c>
      <c r="G53" s="44">
        <f t="shared" si="45"/>
        <v>25.05</v>
      </c>
      <c r="H53" s="44">
        <v>15.67</v>
      </c>
      <c r="I53" s="44">
        <v>14.87</v>
      </c>
      <c r="J53" s="44">
        <v>-5.49</v>
      </c>
      <c r="K53" s="44"/>
      <c r="L53" s="54">
        <f t="shared" si="21"/>
        <v>32.46</v>
      </c>
      <c r="M53" s="54">
        <v>13.97</v>
      </c>
      <c r="N53" s="54">
        <v>18.49</v>
      </c>
      <c r="O53" s="54">
        <v>0</v>
      </c>
      <c r="P53" s="54">
        <v>0</v>
      </c>
      <c r="Q53" s="54"/>
      <c r="R53" s="59">
        <f t="shared" si="46"/>
        <v>24.57</v>
      </c>
      <c r="S53" s="54">
        <v>12.27</v>
      </c>
      <c r="T53" s="54">
        <v>12.3</v>
      </c>
      <c r="U53" s="54">
        <v>0</v>
      </c>
      <c r="V53" s="54">
        <v>0</v>
      </c>
      <c r="W53" s="54"/>
      <c r="X53" s="60"/>
      <c r="Y53" s="44"/>
      <c r="Z53" s="44"/>
    </row>
    <row r="54" ht="26" customHeight="1" spans="1:26">
      <c r="A54" s="40" t="s">
        <v>108</v>
      </c>
      <c r="B54" s="41">
        <v>38</v>
      </c>
      <c r="C54" s="42" t="s">
        <v>109</v>
      </c>
      <c r="D54" s="43">
        <f t="shared" si="43"/>
        <v>1443.03</v>
      </c>
      <c r="E54" s="44">
        <v>1400.21</v>
      </c>
      <c r="F54" s="44">
        <f t="shared" si="44"/>
        <v>42.82</v>
      </c>
      <c r="G54" s="44">
        <f t="shared" si="45"/>
        <v>-6.84</v>
      </c>
      <c r="H54" s="44">
        <v>-10.3</v>
      </c>
      <c r="I54" s="44">
        <v>7.15</v>
      </c>
      <c r="J54" s="44">
        <v>-3.69</v>
      </c>
      <c r="K54" s="44"/>
      <c r="L54" s="54">
        <f>M54+N54+O54+P54+Q54</f>
        <v>28.52</v>
      </c>
      <c r="M54" s="54">
        <v>21.78</v>
      </c>
      <c r="N54" s="54">
        <v>19.87</v>
      </c>
      <c r="O54" s="54">
        <v>0</v>
      </c>
      <c r="P54" s="54">
        <v>0</v>
      </c>
      <c r="Q54" s="54">
        <v>-13.13</v>
      </c>
      <c r="R54" s="59">
        <f t="shared" si="46"/>
        <v>21.14</v>
      </c>
      <c r="S54" s="54">
        <v>9.94</v>
      </c>
      <c r="T54" s="54">
        <v>11.2</v>
      </c>
      <c r="U54" s="54">
        <v>0</v>
      </c>
      <c r="V54" s="54">
        <v>0</v>
      </c>
      <c r="W54" s="54"/>
      <c r="X54" s="60"/>
      <c r="Y54" s="44"/>
      <c r="Z54" s="44"/>
    </row>
    <row r="55" ht="26" customHeight="1" spans="1:26">
      <c r="A55" s="40" t="s">
        <v>110</v>
      </c>
      <c r="B55" s="41">
        <v>39</v>
      </c>
      <c r="C55" s="64" t="s">
        <v>111</v>
      </c>
      <c r="D55" s="43">
        <f t="shared" si="43"/>
        <v>1745.74</v>
      </c>
      <c r="E55" s="44">
        <v>1779.56</v>
      </c>
      <c r="F55" s="44">
        <f t="shared" si="44"/>
        <v>-33.82</v>
      </c>
      <c r="G55" s="44">
        <f t="shared" si="45"/>
        <v>-11.66</v>
      </c>
      <c r="H55" s="44">
        <v>19.79</v>
      </c>
      <c r="I55" s="44">
        <v>-24.36</v>
      </c>
      <c r="J55" s="44">
        <v>-7.09</v>
      </c>
      <c r="K55" s="44"/>
      <c r="L55" s="54">
        <f>M55+N55+O55+P55+Q55</f>
        <v>-13.7</v>
      </c>
      <c r="M55" s="54">
        <v>-12.97</v>
      </c>
      <c r="N55" s="54">
        <v>6.53</v>
      </c>
      <c r="O55" s="54">
        <v>4.88</v>
      </c>
      <c r="P55" s="54">
        <v>3.45</v>
      </c>
      <c r="Q55" s="54">
        <v>-15.59</v>
      </c>
      <c r="R55" s="59">
        <f>SUM(S55:W55)</f>
        <v>-8.46</v>
      </c>
      <c r="S55" s="54"/>
      <c r="T55" s="54">
        <v>5.2</v>
      </c>
      <c r="U55" s="54">
        <v>4.77</v>
      </c>
      <c r="V55" s="54">
        <v>3.22</v>
      </c>
      <c r="W55" s="54">
        <v>-21.65</v>
      </c>
      <c r="X55" s="60"/>
      <c r="Y55" s="44"/>
      <c r="Z55" s="44"/>
    </row>
    <row r="56" s="4" customFormat="1" ht="26" customHeight="1" spans="1:26">
      <c r="A56" s="36"/>
      <c r="B56" s="37"/>
      <c r="C56" s="38" t="s">
        <v>112</v>
      </c>
      <c r="D56" s="69">
        <f t="shared" ref="D56:V56" si="47">SUM(D57:D61)</f>
        <v>5866.3</v>
      </c>
      <c r="E56" s="69">
        <f t="shared" si="47"/>
        <v>5291.92</v>
      </c>
      <c r="F56" s="69">
        <f t="shared" si="47"/>
        <v>574.38</v>
      </c>
      <c r="G56" s="69">
        <f t="shared" ref="G56" si="48">SUM(G57:G61)</f>
        <v>23.52</v>
      </c>
      <c r="H56" s="69">
        <f t="shared" ref="H56" si="49">SUM(H57:H61)</f>
        <v>-23.51</v>
      </c>
      <c r="I56" s="69">
        <f t="shared" ref="I56" si="50">SUM(I57:I61)</f>
        <v>55.38</v>
      </c>
      <c r="J56" s="69">
        <f t="shared" ref="J56" si="51">SUM(J57:J61)</f>
        <v>-8.35</v>
      </c>
      <c r="K56" s="69">
        <f t="shared" si="47"/>
        <v>0</v>
      </c>
      <c r="L56" s="96">
        <f t="shared" si="47"/>
        <v>165.43</v>
      </c>
      <c r="M56" s="96">
        <f t="shared" si="47"/>
        <v>35.85</v>
      </c>
      <c r="N56" s="96">
        <f t="shared" si="47"/>
        <v>121.49</v>
      </c>
      <c r="O56" s="96">
        <f t="shared" si="47"/>
        <v>5.31</v>
      </c>
      <c r="P56" s="96">
        <f t="shared" si="47"/>
        <v>2.78</v>
      </c>
      <c r="Q56" s="96">
        <f t="shared" si="47"/>
        <v>0</v>
      </c>
      <c r="R56" s="96">
        <f t="shared" si="47"/>
        <v>97.31</v>
      </c>
      <c r="S56" s="96">
        <f t="shared" si="47"/>
        <v>38.2</v>
      </c>
      <c r="T56" s="96">
        <f t="shared" si="47"/>
        <v>51.31</v>
      </c>
      <c r="U56" s="96">
        <f t="shared" si="47"/>
        <v>5.21</v>
      </c>
      <c r="V56" s="96">
        <f t="shared" si="47"/>
        <v>2.59</v>
      </c>
      <c r="W56" s="96">
        <v>0</v>
      </c>
      <c r="X56" s="69">
        <f>SUM(X57:X61)</f>
        <v>0</v>
      </c>
      <c r="Y56" s="69">
        <f>SUM(Y57:Y61)</f>
        <v>0</v>
      </c>
      <c r="Z56" s="69">
        <f>SUM(Z57:Z61)</f>
        <v>288.12</v>
      </c>
    </row>
    <row r="57" ht="26" customHeight="1" spans="1:26">
      <c r="A57" s="40" t="s">
        <v>113</v>
      </c>
      <c r="B57" s="41">
        <v>40</v>
      </c>
      <c r="C57" s="63" t="s">
        <v>114</v>
      </c>
      <c r="D57" s="43">
        <f t="shared" ref="D57:D61" si="52">E57+F57</f>
        <v>2927.96</v>
      </c>
      <c r="E57" s="44">
        <v>2783.68</v>
      </c>
      <c r="F57" s="44">
        <f>G57+K57+L57+R57+X57+Y57+Z57</f>
        <v>144.28</v>
      </c>
      <c r="G57" s="44">
        <f t="shared" ref="G57:G61" si="53">H57+I57+J57</f>
        <v>55.1</v>
      </c>
      <c r="H57" s="44">
        <v>31.11</v>
      </c>
      <c r="I57" s="44">
        <v>24.23</v>
      </c>
      <c r="J57" s="44">
        <v>-0.24</v>
      </c>
      <c r="K57" s="44"/>
      <c r="L57" s="54">
        <f t="shared" ref="L57:L86" si="54">M57+N57+O57+P57</f>
        <v>50.3</v>
      </c>
      <c r="M57" s="54">
        <v>11.13</v>
      </c>
      <c r="N57" s="54">
        <v>39.17</v>
      </c>
      <c r="O57" s="54">
        <v>0</v>
      </c>
      <c r="P57" s="54">
        <v>0</v>
      </c>
      <c r="Q57" s="54"/>
      <c r="R57" s="59">
        <f t="shared" ref="R57:R61" si="55">SUM(S57:V57)</f>
        <v>38.88</v>
      </c>
      <c r="S57" s="54">
        <v>20</v>
      </c>
      <c r="T57" s="54">
        <v>18.88</v>
      </c>
      <c r="U57" s="54">
        <v>0</v>
      </c>
      <c r="V57" s="54">
        <v>0</v>
      </c>
      <c r="W57" s="54"/>
      <c r="X57" s="60"/>
      <c r="Y57" s="44"/>
      <c r="Z57" s="44"/>
    </row>
    <row r="58" ht="26" customHeight="1" spans="1:26">
      <c r="A58" s="40" t="s">
        <v>115</v>
      </c>
      <c r="B58" s="41">
        <v>41</v>
      </c>
      <c r="C58" s="42" t="s">
        <v>116</v>
      </c>
      <c r="D58" s="43">
        <f t="shared" si="52"/>
        <v>86.45</v>
      </c>
      <c r="E58" s="44">
        <v>81.26</v>
      </c>
      <c r="F58" s="44">
        <f>G58+K58+L58+R58+X58+Y58+Z58</f>
        <v>5.19</v>
      </c>
      <c r="G58" s="44">
        <f t="shared" si="53"/>
        <v>0.51</v>
      </c>
      <c r="H58" s="44">
        <v>-0.03</v>
      </c>
      <c r="I58" s="44">
        <v>0.54</v>
      </c>
      <c r="J58" s="44">
        <v>0</v>
      </c>
      <c r="K58" s="44"/>
      <c r="L58" s="54">
        <f t="shared" si="54"/>
        <v>2.84</v>
      </c>
      <c r="M58" s="54">
        <v>1.31</v>
      </c>
      <c r="N58" s="54">
        <v>1.53</v>
      </c>
      <c r="O58" s="54">
        <v>0</v>
      </c>
      <c r="P58" s="54">
        <v>0</v>
      </c>
      <c r="Q58" s="54"/>
      <c r="R58" s="59">
        <f t="shared" si="55"/>
        <v>1.84</v>
      </c>
      <c r="S58" s="54">
        <v>0.87</v>
      </c>
      <c r="T58" s="54">
        <v>0.97</v>
      </c>
      <c r="U58" s="54">
        <v>0</v>
      </c>
      <c r="V58" s="54">
        <v>0</v>
      </c>
      <c r="W58" s="54"/>
      <c r="X58" s="44"/>
      <c r="Y58" s="44"/>
      <c r="Z58" s="44"/>
    </row>
    <row r="59" ht="26" customHeight="1" spans="1:26">
      <c r="A59" s="40" t="s">
        <v>117</v>
      </c>
      <c r="B59" s="41">
        <v>42</v>
      </c>
      <c r="C59" s="42" t="s">
        <v>118</v>
      </c>
      <c r="D59" s="43">
        <f t="shared" si="52"/>
        <v>1256.17</v>
      </c>
      <c r="E59" s="44">
        <v>1146.09</v>
      </c>
      <c r="F59" s="44">
        <f>G59+K59+L59+R59+X59+Y59+Z59</f>
        <v>110.08</v>
      </c>
      <c r="G59" s="44">
        <f t="shared" si="53"/>
        <v>-13.54</v>
      </c>
      <c r="H59" s="44">
        <v>-39.26</v>
      </c>
      <c r="I59" s="44">
        <v>30.22</v>
      </c>
      <c r="J59" s="44">
        <v>-4.5</v>
      </c>
      <c r="K59" s="44"/>
      <c r="L59" s="54">
        <f t="shared" si="54"/>
        <v>85.97</v>
      </c>
      <c r="M59" s="54">
        <v>16.41</v>
      </c>
      <c r="N59" s="54">
        <v>69.56</v>
      </c>
      <c r="O59" s="54">
        <v>0</v>
      </c>
      <c r="P59" s="54">
        <v>0</v>
      </c>
      <c r="Q59" s="54"/>
      <c r="R59" s="59">
        <f t="shared" si="55"/>
        <v>37.65</v>
      </c>
      <c r="S59" s="54">
        <v>12.46</v>
      </c>
      <c r="T59" s="54">
        <v>25.19</v>
      </c>
      <c r="U59" s="54">
        <v>0</v>
      </c>
      <c r="V59" s="54">
        <v>0</v>
      </c>
      <c r="W59" s="54"/>
      <c r="X59" s="44"/>
      <c r="Y59" s="44"/>
      <c r="Z59" s="44"/>
    </row>
    <row r="60" ht="26" customHeight="1" spans="1:26">
      <c r="A60" s="40" t="s">
        <v>119</v>
      </c>
      <c r="B60" s="41">
        <v>43</v>
      </c>
      <c r="C60" s="42" t="s">
        <v>120</v>
      </c>
      <c r="D60" s="43">
        <f t="shared" si="52"/>
        <v>1503.67</v>
      </c>
      <c r="E60" s="44">
        <v>1193.36</v>
      </c>
      <c r="F60" s="44">
        <f>G60+K60+L60+R60+X60+Y60+Z60</f>
        <v>310.31</v>
      </c>
      <c r="G60" s="44">
        <f t="shared" si="53"/>
        <v>-7.4</v>
      </c>
      <c r="H60" s="44">
        <v>-10.4</v>
      </c>
      <c r="I60" s="44">
        <v>5.47</v>
      </c>
      <c r="J60" s="44">
        <v>-2.47</v>
      </c>
      <c r="K60" s="44"/>
      <c r="L60" s="54">
        <f t="shared" si="54"/>
        <v>18.57</v>
      </c>
      <c r="M60" s="54">
        <v>7</v>
      </c>
      <c r="N60" s="54">
        <v>11.57</v>
      </c>
      <c r="O60" s="54">
        <v>0</v>
      </c>
      <c r="P60" s="54">
        <v>0</v>
      </c>
      <c r="Q60" s="54"/>
      <c r="R60" s="59">
        <f t="shared" si="55"/>
        <v>11.02</v>
      </c>
      <c r="S60" s="54">
        <v>4.87</v>
      </c>
      <c r="T60" s="54">
        <v>6.15</v>
      </c>
      <c r="U60" s="54">
        <v>0</v>
      </c>
      <c r="V60" s="54">
        <v>0</v>
      </c>
      <c r="W60" s="54"/>
      <c r="X60" s="60"/>
      <c r="Y60" s="44"/>
      <c r="Z60" s="43">
        <v>288.12</v>
      </c>
    </row>
    <row r="61" ht="26" customHeight="1" spans="1:26">
      <c r="A61" s="40" t="s">
        <v>121</v>
      </c>
      <c r="B61" s="41">
        <v>44</v>
      </c>
      <c r="C61" s="64" t="s">
        <v>122</v>
      </c>
      <c r="D61" s="43">
        <f t="shared" si="52"/>
        <v>92.05</v>
      </c>
      <c r="E61" s="44">
        <v>87.53</v>
      </c>
      <c r="F61" s="44">
        <f>G61+K61+L61+R61+X61+Y61+Z61</f>
        <v>4.52</v>
      </c>
      <c r="G61" s="44">
        <f t="shared" si="53"/>
        <v>-11.15</v>
      </c>
      <c r="H61" s="44">
        <v>-4.93</v>
      </c>
      <c r="I61" s="44">
        <v>-5.08</v>
      </c>
      <c r="J61" s="44">
        <v>-1.14</v>
      </c>
      <c r="K61" s="44"/>
      <c r="L61" s="54">
        <f t="shared" si="54"/>
        <v>7.75</v>
      </c>
      <c r="M61" s="54">
        <v>0</v>
      </c>
      <c r="N61" s="54">
        <v>-0.34</v>
      </c>
      <c r="O61" s="54">
        <v>5.31</v>
      </c>
      <c r="P61" s="54">
        <v>2.78</v>
      </c>
      <c r="Q61" s="54"/>
      <c r="R61" s="59">
        <f t="shared" si="55"/>
        <v>7.92</v>
      </c>
      <c r="S61" s="54">
        <v>0</v>
      </c>
      <c r="T61" s="54">
        <v>0.12</v>
      </c>
      <c r="U61" s="54">
        <v>5.21</v>
      </c>
      <c r="V61" s="54">
        <v>2.59</v>
      </c>
      <c r="W61" s="54"/>
      <c r="X61" s="44"/>
      <c r="Y61" s="44"/>
      <c r="Z61" s="44"/>
    </row>
    <row r="62" s="4" customFormat="1" ht="26" customHeight="1" spans="1:26">
      <c r="A62" s="36"/>
      <c r="B62" s="37"/>
      <c r="C62" s="38" t="s">
        <v>123</v>
      </c>
      <c r="D62" s="69">
        <f t="shared" ref="D62:V62" si="56">SUM(D63:D73)</f>
        <v>27104.19</v>
      </c>
      <c r="E62" s="69">
        <f t="shared" si="56"/>
        <v>26905.97</v>
      </c>
      <c r="F62" s="69">
        <f t="shared" si="56"/>
        <v>198.22</v>
      </c>
      <c r="G62" s="69">
        <f t="shared" ref="G62" si="57">SUM(G63:G73)</f>
        <v>4.05999999999997</v>
      </c>
      <c r="H62" s="69">
        <f t="shared" ref="H62" si="58">SUM(H63:H73)</f>
        <v>-213.76</v>
      </c>
      <c r="I62" s="69">
        <f t="shared" ref="I62" si="59">SUM(I63:I73)</f>
        <v>245.99</v>
      </c>
      <c r="J62" s="69">
        <f t="shared" ref="J62" si="60">SUM(J63:J73)</f>
        <v>-28.17</v>
      </c>
      <c r="K62" s="69">
        <f t="shared" si="56"/>
        <v>0</v>
      </c>
      <c r="L62" s="96">
        <f t="shared" si="56"/>
        <v>354.87</v>
      </c>
      <c r="M62" s="96">
        <f t="shared" si="56"/>
        <v>47.36</v>
      </c>
      <c r="N62" s="96">
        <f t="shared" si="56"/>
        <v>292.23</v>
      </c>
      <c r="O62" s="96">
        <f t="shared" si="56"/>
        <v>7.63</v>
      </c>
      <c r="P62" s="96">
        <f t="shared" si="56"/>
        <v>7.65</v>
      </c>
      <c r="Q62" s="96">
        <f t="shared" si="56"/>
        <v>0</v>
      </c>
      <c r="R62" s="96">
        <f t="shared" si="56"/>
        <v>373.29</v>
      </c>
      <c r="S62" s="96">
        <f t="shared" si="56"/>
        <v>165.76</v>
      </c>
      <c r="T62" s="96">
        <f t="shared" si="56"/>
        <v>192.92</v>
      </c>
      <c r="U62" s="96">
        <f t="shared" si="56"/>
        <v>7.47</v>
      </c>
      <c r="V62" s="96">
        <f t="shared" si="56"/>
        <v>7.14</v>
      </c>
      <c r="W62" s="96">
        <v>0</v>
      </c>
      <c r="X62" s="69">
        <f>SUM(X63:X73)</f>
        <v>0</v>
      </c>
      <c r="Y62" s="69">
        <f>SUM(Y63:Y73)</f>
        <v>-534</v>
      </c>
      <c r="Z62" s="69">
        <f>SUM(Z63:Z73)</f>
        <v>0</v>
      </c>
    </row>
    <row r="63" ht="26" customHeight="1" spans="1:26">
      <c r="A63" s="40" t="s">
        <v>124</v>
      </c>
      <c r="B63" s="41">
        <v>45</v>
      </c>
      <c r="C63" s="63" t="s">
        <v>125</v>
      </c>
      <c r="D63" s="43">
        <f t="shared" ref="D63:D73" si="61">E63+F63</f>
        <v>7823.23</v>
      </c>
      <c r="E63" s="44">
        <v>7764.45</v>
      </c>
      <c r="F63" s="44">
        <f t="shared" ref="F63:F73" si="62">G63+K63+L63+R63+X63+Y63+Z63</f>
        <v>58.78</v>
      </c>
      <c r="G63" s="44">
        <f t="shared" ref="G63:G73" si="63">H63+I63+J63</f>
        <v>97.23</v>
      </c>
      <c r="H63" s="44">
        <v>55.08</v>
      </c>
      <c r="I63" s="44">
        <v>31.94</v>
      </c>
      <c r="J63" s="44">
        <v>10.21</v>
      </c>
      <c r="K63" s="44"/>
      <c r="L63" s="54">
        <f t="shared" si="54"/>
        <v>-79.13</v>
      </c>
      <c r="M63" s="54">
        <v>-60.01</v>
      </c>
      <c r="N63" s="54">
        <v>-19.12</v>
      </c>
      <c r="O63" s="54">
        <v>0</v>
      </c>
      <c r="P63" s="54">
        <v>0</v>
      </c>
      <c r="Q63" s="54"/>
      <c r="R63" s="59">
        <f t="shared" ref="R63:R73" si="64">SUM(S63:V63)</f>
        <v>81.68</v>
      </c>
      <c r="S63" s="54">
        <v>54.39</v>
      </c>
      <c r="T63" s="54">
        <v>27.29</v>
      </c>
      <c r="U63" s="54">
        <v>0</v>
      </c>
      <c r="V63" s="54">
        <v>0</v>
      </c>
      <c r="W63" s="54"/>
      <c r="X63" s="60"/>
      <c r="Y63" s="44">
        <v>-41</v>
      </c>
      <c r="Z63" s="44"/>
    </row>
    <row r="64" ht="33" customHeight="1" spans="1:26">
      <c r="A64" s="40" t="s">
        <v>126</v>
      </c>
      <c r="B64" s="41">
        <v>46</v>
      </c>
      <c r="C64" s="94" t="s">
        <v>127</v>
      </c>
      <c r="D64" s="43">
        <f t="shared" si="61"/>
        <v>445.98</v>
      </c>
      <c r="E64" s="44">
        <v>439.39</v>
      </c>
      <c r="F64" s="44">
        <f t="shared" si="62"/>
        <v>6.59</v>
      </c>
      <c r="G64" s="44">
        <f t="shared" si="63"/>
        <v>24.99</v>
      </c>
      <c r="H64" s="44">
        <v>19.7</v>
      </c>
      <c r="I64" s="44">
        <v>7.37</v>
      </c>
      <c r="J64" s="44">
        <v>-2.08</v>
      </c>
      <c r="K64" s="44"/>
      <c r="L64" s="54">
        <f t="shared" si="54"/>
        <v>-0.84</v>
      </c>
      <c r="M64" s="54">
        <v>-4.15</v>
      </c>
      <c r="N64" s="54">
        <v>3.31</v>
      </c>
      <c r="O64" s="54">
        <v>0</v>
      </c>
      <c r="P64" s="54">
        <v>0</v>
      </c>
      <c r="Q64" s="54"/>
      <c r="R64" s="59">
        <f t="shared" si="64"/>
        <v>3.44</v>
      </c>
      <c r="S64" s="54">
        <v>2.49</v>
      </c>
      <c r="T64" s="54">
        <v>0.95</v>
      </c>
      <c r="U64" s="54">
        <v>0</v>
      </c>
      <c r="V64" s="54">
        <v>0</v>
      </c>
      <c r="W64" s="54"/>
      <c r="X64" s="44"/>
      <c r="Y64" s="44">
        <v>-21</v>
      </c>
      <c r="Z64" s="44"/>
    </row>
    <row r="65" ht="26" customHeight="1" spans="1:26">
      <c r="A65" s="40" t="s">
        <v>128</v>
      </c>
      <c r="B65" s="41">
        <v>47</v>
      </c>
      <c r="C65" s="42" t="s">
        <v>129</v>
      </c>
      <c r="D65" s="43">
        <f t="shared" si="61"/>
        <v>3754.56</v>
      </c>
      <c r="E65" s="44">
        <v>3592.62</v>
      </c>
      <c r="F65" s="44">
        <f t="shared" si="62"/>
        <v>161.94</v>
      </c>
      <c r="G65" s="44">
        <f t="shared" si="63"/>
        <v>-2.48000000000001</v>
      </c>
      <c r="H65" s="44">
        <v>-149.4</v>
      </c>
      <c r="I65" s="44">
        <v>154.35</v>
      </c>
      <c r="J65" s="44">
        <v>-7.43</v>
      </c>
      <c r="K65" s="44"/>
      <c r="L65" s="54">
        <f t="shared" si="54"/>
        <v>133.89</v>
      </c>
      <c r="M65" s="54">
        <v>19.05</v>
      </c>
      <c r="N65" s="54">
        <v>114.84</v>
      </c>
      <c r="O65" s="54">
        <v>0</v>
      </c>
      <c r="P65" s="54">
        <v>0</v>
      </c>
      <c r="Q65" s="54"/>
      <c r="R65" s="59">
        <f t="shared" si="64"/>
        <v>75.53</v>
      </c>
      <c r="S65" s="54">
        <v>22.84</v>
      </c>
      <c r="T65" s="54">
        <v>52.69</v>
      </c>
      <c r="U65" s="54">
        <v>0</v>
      </c>
      <c r="V65" s="54">
        <v>0</v>
      </c>
      <c r="W65" s="54"/>
      <c r="X65" s="60"/>
      <c r="Y65" s="44">
        <v>-45</v>
      </c>
      <c r="Z65" s="44"/>
    </row>
    <row r="66" ht="26" customHeight="1" spans="1:26">
      <c r="A66" s="40" t="s">
        <v>130</v>
      </c>
      <c r="B66" s="41">
        <v>48</v>
      </c>
      <c r="C66" s="42" t="s">
        <v>131</v>
      </c>
      <c r="D66" s="43">
        <f t="shared" si="61"/>
        <v>1265.11</v>
      </c>
      <c r="E66" s="44">
        <v>1228.18</v>
      </c>
      <c r="F66" s="44">
        <f t="shared" si="62"/>
        <v>36.93</v>
      </c>
      <c r="G66" s="44">
        <f t="shared" si="63"/>
        <v>-10.16</v>
      </c>
      <c r="H66" s="44">
        <v>-16.95</v>
      </c>
      <c r="I66" s="44">
        <v>9.02</v>
      </c>
      <c r="J66" s="44">
        <v>-2.23</v>
      </c>
      <c r="K66" s="44"/>
      <c r="L66" s="54">
        <f t="shared" si="54"/>
        <v>78.32</v>
      </c>
      <c r="M66" s="54">
        <v>19.52</v>
      </c>
      <c r="N66" s="54">
        <v>58.8</v>
      </c>
      <c r="O66" s="54">
        <v>0</v>
      </c>
      <c r="P66" s="54">
        <v>0</v>
      </c>
      <c r="Q66" s="54"/>
      <c r="R66" s="59">
        <f t="shared" si="64"/>
        <v>37.77</v>
      </c>
      <c r="S66" s="54">
        <v>11.69</v>
      </c>
      <c r="T66" s="54">
        <v>26.08</v>
      </c>
      <c r="U66" s="54">
        <v>0</v>
      </c>
      <c r="V66" s="54">
        <v>0</v>
      </c>
      <c r="W66" s="54"/>
      <c r="X66" s="44"/>
      <c r="Y66" s="44">
        <v>-69</v>
      </c>
      <c r="Z66" s="44"/>
    </row>
    <row r="67" ht="26" customHeight="1" spans="1:26">
      <c r="A67" s="40" t="s">
        <v>132</v>
      </c>
      <c r="B67" s="41">
        <v>49</v>
      </c>
      <c r="C67" s="42" t="s">
        <v>133</v>
      </c>
      <c r="D67" s="43">
        <f t="shared" si="61"/>
        <v>1355.16</v>
      </c>
      <c r="E67" s="44">
        <v>1342.89</v>
      </c>
      <c r="F67" s="44">
        <f t="shared" si="62"/>
        <v>12.27</v>
      </c>
      <c r="G67" s="44">
        <f t="shared" si="63"/>
        <v>6.64</v>
      </c>
      <c r="H67" s="44">
        <v>0.27</v>
      </c>
      <c r="I67" s="44">
        <v>8.16</v>
      </c>
      <c r="J67" s="44">
        <v>-1.79</v>
      </c>
      <c r="K67" s="44"/>
      <c r="L67" s="54">
        <f t="shared" si="54"/>
        <v>7.97</v>
      </c>
      <c r="M67" s="54">
        <v>1.55</v>
      </c>
      <c r="N67" s="54">
        <v>6.42</v>
      </c>
      <c r="O67" s="54">
        <v>0</v>
      </c>
      <c r="P67" s="54">
        <v>0</v>
      </c>
      <c r="Q67" s="54"/>
      <c r="R67" s="59">
        <f t="shared" si="64"/>
        <v>9.66</v>
      </c>
      <c r="S67" s="54">
        <v>4.85</v>
      </c>
      <c r="T67" s="54">
        <v>4.81</v>
      </c>
      <c r="U67" s="54">
        <v>0</v>
      </c>
      <c r="V67" s="54">
        <v>0</v>
      </c>
      <c r="W67" s="54"/>
      <c r="X67" s="60"/>
      <c r="Y67" s="44">
        <v>-12</v>
      </c>
      <c r="Z67" s="44"/>
    </row>
    <row r="68" ht="26" customHeight="1" spans="1:26">
      <c r="A68" s="40" t="s">
        <v>134</v>
      </c>
      <c r="B68" s="41">
        <v>50</v>
      </c>
      <c r="C68" s="42" t="s">
        <v>135</v>
      </c>
      <c r="D68" s="43">
        <f t="shared" si="61"/>
        <v>2985.85</v>
      </c>
      <c r="E68" s="44">
        <v>3012.64</v>
      </c>
      <c r="F68" s="44">
        <f t="shared" si="62"/>
        <v>-26.79</v>
      </c>
      <c r="G68" s="44">
        <f t="shared" si="63"/>
        <v>-7.54</v>
      </c>
      <c r="H68" s="44">
        <v>-18.76</v>
      </c>
      <c r="I68" s="44">
        <v>15.98</v>
      </c>
      <c r="J68" s="44">
        <v>-4.76</v>
      </c>
      <c r="K68" s="44"/>
      <c r="L68" s="54">
        <f t="shared" si="54"/>
        <v>69.13</v>
      </c>
      <c r="M68" s="54">
        <v>41.58</v>
      </c>
      <c r="N68" s="54">
        <v>27.55</v>
      </c>
      <c r="O68" s="54">
        <v>0</v>
      </c>
      <c r="P68" s="54">
        <v>0</v>
      </c>
      <c r="Q68" s="54"/>
      <c r="R68" s="59">
        <f t="shared" si="64"/>
        <v>32.62</v>
      </c>
      <c r="S68" s="54">
        <v>16.91</v>
      </c>
      <c r="T68" s="54">
        <v>15.71</v>
      </c>
      <c r="U68" s="54">
        <v>0</v>
      </c>
      <c r="V68" s="54">
        <v>0</v>
      </c>
      <c r="W68" s="54"/>
      <c r="X68" s="60"/>
      <c r="Y68" s="44">
        <v>-121</v>
      </c>
      <c r="Z68" s="44"/>
    </row>
    <row r="69" ht="26" customHeight="1" spans="1:26">
      <c r="A69" s="40" t="s">
        <v>136</v>
      </c>
      <c r="B69" s="41">
        <v>51</v>
      </c>
      <c r="C69" s="42" t="s">
        <v>137</v>
      </c>
      <c r="D69" s="43">
        <f t="shared" si="61"/>
        <v>2629.78</v>
      </c>
      <c r="E69" s="44">
        <v>2775.79</v>
      </c>
      <c r="F69" s="44">
        <f t="shared" si="62"/>
        <v>-146.01</v>
      </c>
      <c r="G69" s="44">
        <f t="shared" si="63"/>
        <v>-59.71</v>
      </c>
      <c r="H69" s="44">
        <v>-51.56</v>
      </c>
      <c r="I69" s="44">
        <v>0.66</v>
      </c>
      <c r="J69" s="44">
        <v>-8.81</v>
      </c>
      <c r="K69" s="44"/>
      <c r="L69" s="54">
        <f t="shared" si="54"/>
        <v>17.19</v>
      </c>
      <c r="M69" s="54">
        <v>-2.22</v>
      </c>
      <c r="N69" s="54">
        <v>18.27</v>
      </c>
      <c r="O69" s="54">
        <v>0.69</v>
      </c>
      <c r="P69" s="54">
        <v>0.45</v>
      </c>
      <c r="Q69" s="54"/>
      <c r="R69" s="59">
        <f t="shared" si="64"/>
        <v>29.51</v>
      </c>
      <c r="S69" s="54">
        <v>13.51</v>
      </c>
      <c r="T69" s="54">
        <v>14.91</v>
      </c>
      <c r="U69" s="54">
        <v>0.67</v>
      </c>
      <c r="V69" s="54">
        <v>0.42</v>
      </c>
      <c r="W69" s="54"/>
      <c r="X69" s="60"/>
      <c r="Y69" s="44">
        <v>-133</v>
      </c>
      <c r="Z69" s="44"/>
    </row>
    <row r="70" ht="26" customHeight="1" spans="1:26">
      <c r="A70" s="40" t="s">
        <v>138</v>
      </c>
      <c r="B70" s="41">
        <v>52</v>
      </c>
      <c r="C70" s="42" t="s">
        <v>139</v>
      </c>
      <c r="D70" s="43">
        <f t="shared" si="61"/>
        <v>2486.94</v>
      </c>
      <c r="E70" s="44">
        <v>2429.47</v>
      </c>
      <c r="F70" s="44">
        <f t="shared" si="62"/>
        <v>57.47</v>
      </c>
      <c r="G70" s="44">
        <f t="shared" si="63"/>
        <v>-39.47</v>
      </c>
      <c r="H70" s="44">
        <v>-32.26</v>
      </c>
      <c r="I70" s="44">
        <v>0.46</v>
      </c>
      <c r="J70" s="44">
        <v>-7.67</v>
      </c>
      <c r="K70" s="44"/>
      <c r="L70" s="54">
        <f t="shared" si="54"/>
        <v>77.02</v>
      </c>
      <c r="M70" s="54">
        <v>34.15</v>
      </c>
      <c r="N70" s="54">
        <v>42.87</v>
      </c>
      <c r="O70" s="54">
        <v>0</v>
      </c>
      <c r="P70" s="54">
        <v>0</v>
      </c>
      <c r="Q70" s="54"/>
      <c r="R70" s="59">
        <f t="shared" si="64"/>
        <v>52.92</v>
      </c>
      <c r="S70" s="54">
        <v>24.97</v>
      </c>
      <c r="T70" s="54">
        <v>27.95</v>
      </c>
      <c r="U70" s="54">
        <v>0</v>
      </c>
      <c r="V70" s="54">
        <v>0</v>
      </c>
      <c r="W70" s="54"/>
      <c r="X70" s="44"/>
      <c r="Y70" s="44">
        <v>-33</v>
      </c>
      <c r="Z70" s="44"/>
    </row>
    <row r="71" ht="26" customHeight="1" spans="1:26">
      <c r="A71" s="40" t="s">
        <v>140</v>
      </c>
      <c r="B71" s="41">
        <v>53</v>
      </c>
      <c r="C71" s="42" t="s">
        <v>141</v>
      </c>
      <c r="D71" s="43">
        <f t="shared" si="61"/>
        <v>775.99</v>
      </c>
      <c r="E71" s="44">
        <v>771.58</v>
      </c>
      <c r="F71" s="44">
        <f t="shared" si="62"/>
        <v>4.41</v>
      </c>
      <c r="G71" s="44">
        <f t="shared" si="63"/>
        <v>-13.96</v>
      </c>
      <c r="H71" s="44">
        <v>-12.24</v>
      </c>
      <c r="I71" s="44">
        <v>-2.07</v>
      </c>
      <c r="J71" s="44">
        <v>0.35</v>
      </c>
      <c r="K71" s="44"/>
      <c r="L71" s="54">
        <f t="shared" si="54"/>
        <v>20.42</v>
      </c>
      <c r="M71" s="54">
        <v>6.9</v>
      </c>
      <c r="N71" s="54">
        <v>13.52</v>
      </c>
      <c r="O71" s="54">
        <v>0</v>
      </c>
      <c r="P71" s="54">
        <v>0</v>
      </c>
      <c r="Q71" s="54"/>
      <c r="R71" s="59">
        <f t="shared" si="64"/>
        <v>14.95</v>
      </c>
      <c r="S71" s="54">
        <v>6.2</v>
      </c>
      <c r="T71" s="54">
        <v>8.75</v>
      </c>
      <c r="U71" s="54">
        <v>0</v>
      </c>
      <c r="V71" s="54">
        <v>0</v>
      </c>
      <c r="W71" s="54"/>
      <c r="X71" s="44"/>
      <c r="Y71" s="44">
        <v>-17</v>
      </c>
      <c r="Z71" s="44"/>
    </row>
    <row r="72" ht="26" customHeight="1" spans="1:26">
      <c r="A72" s="40" t="s">
        <v>142</v>
      </c>
      <c r="B72" s="41">
        <v>54</v>
      </c>
      <c r="C72" s="42" t="s">
        <v>143</v>
      </c>
      <c r="D72" s="43">
        <f t="shared" si="61"/>
        <v>2352.39</v>
      </c>
      <c r="E72" s="44">
        <v>2350.68</v>
      </c>
      <c r="F72" s="44">
        <f t="shared" si="62"/>
        <v>1.71</v>
      </c>
      <c r="G72" s="44">
        <f t="shared" si="63"/>
        <v>-18.35</v>
      </c>
      <c r="H72" s="44">
        <v>-17.29</v>
      </c>
      <c r="I72" s="44">
        <v>-0.79</v>
      </c>
      <c r="J72" s="44">
        <v>-0.27</v>
      </c>
      <c r="K72" s="44"/>
      <c r="L72" s="54">
        <f t="shared" si="54"/>
        <v>14.19</v>
      </c>
      <c r="M72" s="54">
        <v>0.62</v>
      </c>
      <c r="N72" s="54">
        <v>13.57</v>
      </c>
      <c r="O72" s="54">
        <v>0</v>
      </c>
      <c r="P72" s="54">
        <v>0</v>
      </c>
      <c r="Q72" s="54"/>
      <c r="R72" s="59">
        <f t="shared" si="64"/>
        <v>14.87</v>
      </c>
      <c r="S72" s="54">
        <v>5.75</v>
      </c>
      <c r="T72" s="54">
        <v>9.12</v>
      </c>
      <c r="U72" s="54">
        <v>0</v>
      </c>
      <c r="V72" s="54">
        <v>0</v>
      </c>
      <c r="W72" s="54"/>
      <c r="X72" s="60"/>
      <c r="Y72" s="44">
        <v>-9</v>
      </c>
      <c r="Z72" s="44"/>
    </row>
    <row r="73" ht="26" customHeight="1" spans="1:26">
      <c r="A73" s="40" t="s">
        <v>144</v>
      </c>
      <c r="B73" s="41">
        <v>55</v>
      </c>
      <c r="C73" s="64" t="s">
        <v>145</v>
      </c>
      <c r="D73" s="43">
        <f t="shared" si="61"/>
        <v>1229.2</v>
      </c>
      <c r="E73" s="44">
        <v>1198.28</v>
      </c>
      <c r="F73" s="44">
        <f t="shared" si="62"/>
        <v>30.92</v>
      </c>
      <c r="G73" s="44">
        <f t="shared" si="63"/>
        <v>26.87</v>
      </c>
      <c r="H73" s="44">
        <v>9.65</v>
      </c>
      <c r="I73" s="44">
        <v>20.91</v>
      </c>
      <c r="J73" s="44">
        <v>-3.69</v>
      </c>
      <c r="K73" s="44"/>
      <c r="L73" s="54">
        <f t="shared" si="54"/>
        <v>16.71</v>
      </c>
      <c r="M73" s="54">
        <v>-9.63</v>
      </c>
      <c r="N73" s="54">
        <v>12.2</v>
      </c>
      <c r="O73" s="54">
        <v>6.94</v>
      </c>
      <c r="P73" s="54">
        <v>7.2</v>
      </c>
      <c r="Q73" s="54"/>
      <c r="R73" s="59">
        <f t="shared" si="64"/>
        <v>20.34</v>
      </c>
      <c r="S73" s="54">
        <v>2.16</v>
      </c>
      <c r="T73" s="54">
        <v>4.66</v>
      </c>
      <c r="U73" s="54">
        <v>6.8</v>
      </c>
      <c r="V73" s="54">
        <v>6.72</v>
      </c>
      <c r="W73" s="54"/>
      <c r="X73" s="44"/>
      <c r="Y73" s="44">
        <v>-33</v>
      </c>
      <c r="Z73" s="44"/>
    </row>
    <row r="74" s="4" customFormat="1" ht="26" customHeight="1" spans="1:26">
      <c r="A74" s="36"/>
      <c r="B74" s="37"/>
      <c r="C74" s="38" t="s">
        <v>146</v>
      </c>
      <c r="D74" s="69">
        <f>SUM(D75:D84)</f>
        <v>97591.65</v>
      </c>
      <c r="E74" s="69">
        <f t="shared" ref="E74:V74" si="65">SUM(E75:E84)</f>
        <v>99268.59</v>
      </c>
      <c r="F74" s="69">
        <f t="shared" si="65"/>
        <v>-1676.94</v>
      </c>
      <c r="G74" s="69">
        <f t="shared" si="65"/>
        <v>-330.92</v>
      </c>
      <c r="H74" s="69">
        <f t="shared" si="65"/>
        <v>-627</v>
      </c>
      <c r="I74" s="69">
        <f t="shared" si="65"/>
        <v>385.6</v>
      </c>
      <c r="J74" s="69">
        <f t="shared" si="65"/>
        <v>-89.52</v>
      </c>
      <c r="K74" s="69">
        <f t="shared" si="65"/>
        <v>0</v>
      </c>
      <c r="L74" s="96">
        <f t="shared" si="65"/>
        <v>2543.24</v>
      </c>
      <c r="M74" s="96">
        <f t="shared" si="65"/>
        <v>1218.76</v>
      </c>
      <c r="N74" s="96">
        <f t="shared" si="65"/>
        <v>1496.58</v>
      </c>
      <c r="O74" s="96">
        <f t="shared" si="65"/>
        <v>17.94</v>
      </c>
      <c r="P74" s="96">
        <f t="shared" si="65"/>
        <v>16.13</v>
      </c>
      <c r="Q74" s="96">
        <f t="shared" si="65"/>
        <v>-206.17</v>
      </c>
      <c r="R74" s="96">
        <f t="shared" si="65"/>
        <v>2049.08</v>
      </c>
      <c r="S74" s="96">
        <f t="shared" si="65"/>
        <v>890.48</v>
      </c>
      <c r="T74" s="96">
        <f t="shared" si="65"/>
        <v>1125.97</v>
      </c>
      <c r="U74" s="96">
        <f t="shared" si="65"/>
        <v>17.58</v>
      </c>
      <c r="V74" s="96">
        <f t="shared" si="65"/>
        <v>15.05</v>
      </c>
      <c r="W74" s="96">
        <v>0</v>
      </c>
      <c r="X74" s="69">
        <f>SUM(X75:X84)</f>
        <v>0</v>
      </c>
      <c r="Y74" s="69">
        <f>SUM(Y75:Y84)</f>
        <v>-1373</v>
      </c>
      <c r="Z74" s="69">
        <f>SUM(Z75:Z84)</f>
        <v>-4565.34</v>
      </c>
    </row>
    <row r="75" ht="26" customHeight="1" spans="1:26">
      <c r="A75" s="40" t="s">
        <v>147</v>
      </c>
      <c r="B75" s="41">
        <v>56</v>
      </c>
      <c r="C75" s="63" t="s">
        <v>148</v>
      </c>
      <c r="D75" s="43">
        <f t="shared" ref="D75:D84" si="66">E75+F75</f>
        <v>19854.72</v>
      </c>
      <c r="E75" s="44">
        <v>21383.59</v>
      </c>
      <c r="F75" s="44">
        <f t="shared" ref="F75:F84" si="67">G75+K75+L75+R75+X75+Y75+Z75</f>
        <v>-1528.87</v>
      </c>
      <c r="G75" s="44">
        <f t="shared" ref="G75:G84" si="68">H75+I75+J75</f>
        <v>132.67</v>
      </c>
      <c r="H75" s="44">
        <v>11.39</v>
      </c>
      <c r="I75" s="44">
        <v>132.21</v>
      </c>
      <c r="J75" s="44">
        <v>-10.93</v>
      </c>
      <c r="K75" s="44"/>
      <c r="L75" s="54">
        <f t="shared" si="54"/>
        <v>644.04</v>
      </c>
      <c r="M75" s="54">
        <v>374.88</v>
      </c>
      <c r="N75" s="54">
        <v>269.16</v>
      </c>
      <c r="O75" s="54">
        <v>0</v>
      </c>
      <c r="P75" s="54">
        <v>0</v>
      </c>
      <c r="Q75" s="54"/>
      <c r="R75" s="59">
        <f t="shared" ref="R75:R84" si="69">SUM(S75:V75)</f>
        <v>447.46</v>
      </c>
      <c r="S75" s="54">
        <v>244.13</v>
      </c>
      <c r="T75" s="54">
        <v>203.33</v>
      </c>
      <c r="U75" s="54">
        <v>0</v>
      </c>
      <c r="V75" s="54">
        <v>0</v>
      </c>
      <c r="W75" s="54"/>
      <c r="X75" s="44"/>
      <c r="Y75" s="44">
        <v>-446</v>
      </c>
      <c r="Z75" s="43">
        <v>-2307.04</v>
      </c>
    </row>
    <row r="76" ht="26" customHeight="1" spans="1:26">
      <c r="A76" s="40" t="s">
        <v>149</v>
      </c>
      <c r="B76" s="41">
        <v>57</v>
      </c>
      <c r="C76" s="42" t="s">
        <v>150</v>
      </c>
      <c r="D76" s="43">
        <f t="shared" si="66"/>
        <v>9544.54</v>
      </c>
      <c r="E76" s="44">
        <v>9194.38</v>
      </c>
      <c r="F76" s="44">
        <f t="shared" si="67"/>
        <v>350.16</v>
      </c>
      <c r="G76" s="44">
        <f t="shared" si="68"/>
        <v>-30.87</v>
      </c>
      <c r="H76" s="44">
        <v>-14.23</v>
      </c>
      <c r="I76" s="44">
        <v>-3.97</v>
      </c>
      <c r="J76" s="44">
        <v>-12.67</v>
      </c>
      <c r="K76" s="44"/>
      <c r="L76" s="54">
        <f t="shared" si="54"/>
        <v>233.19</v>
      </c>
      <c r="M76" s="54">
        <v>91.84</v>
      </c>
      <c r="N76" s="54">
        <v>141.35</v>
      </c>
      <c r="O76" s="54">
        <v>0</v>
      </c>
      <c r="P76" s="54">
        <v>0</v>
      </c>
      <c r="Q76" s="54"/>
      <c r="R76" s="59">
        <f t="shared" si="69"/>
        <v>180.61</v>
      </c>
      <c r="S76" s="54">
        <v>81.87</v>
      </c>
      <c r="T76" s="54">
        <v>98.74</v>
      </c>
      <c r="U76" s="54">
        <v>0</v>
      </c>
      <c r="V76" s="54">
        <v>0</v>
      </c>
      <c r="W76" s="54"/>
      <c r="X76" s="60"/>
      <c r="Y76" s="44">
        <v>-64</v>
      </c>
      <c r="Z76" s="43">
        <v>31.23</v>
      </c>
    </row>
    <row r="77" ht="26" customHeight="1" spans="1:26">
      <c r="A77" s="101" t="s">
        <v>151</v>
      </c>
      <c r="B77" s="41">
        <v>58</v>
      </c>
      <c r="C77" s="42" t="s">
        <v>152</v>
      </c>
      <c r="D77" s="43">
        <f t="shared" si="66"/>
        <v>16377.71</v>
      </c>
      <c r="E77" s="44">
        <v>16301.64</v>
      </c>
      <c r="F77" s="44">
        <f t="shared" si="67"/>
        <v>76.069999999999</v>
      </c>
      <c r="G77" s="44">
        <f t="shared" si="68"/>
        <v>-59.13</v>
      </c>
      <c r="H77" s="44">
        <v>-167.54</v>
      </c>
      <c r="I77" s="44">
        <v>115.1</v>
      </c>
      <c r="J77" s="44">
        <v>-6.69</v>
      </c>
      <c r="K77" s="44"/>
      <c r="L77" s="54">
        <f t="shared" si="54"/>
        <v>-20.91</v>
      </c>
      <c r="M77" s="54">
        <v>-200.75</v>
      </c>
      <c r="N77" s="54">
        <v>169.98</v>
      </c>
      <c r="O77" s="54">
        <v>4.31</v>
      </c>
      <c r="P77" s="54">
        <v>5.55</v>
      </c>
      <c r="Q77" s="54"/>
      <c r="R77" s="59">
        <f t="shared" si="69"/>
        <v>235.81</v>
      </c>
      <c r="S77" s="54">
        <v>61.17</v>
      </c>
      <c r="T77" s="54">
        <v>165.23</v>
      </c>
      <c r="U77" s="54">
        <v>4.23</v>
      </c>
      <c r="V77" s="54">
        <v>5.18</v>
      </c>
      <c r="W77" s="54"/>
      <c r="X77" s="60"/>
      <c r="Y77" s="44">
        <v>-209</v>
      </c>
      <c r="Z77" s="43">
        <v>129.299999999999</v>
      </c>
    </row>
    <row r="78" ht="26" customHeight="1" spans="1:26">
      <c r="A78" s="40" t="s">
        <v>153</v>
      </c>
      <c r="B78" s="41">
        <v>59</v>
      </c>
      <c r="C78" s="42" t="s">
        <v>154</v>
      </c>
      <c r="D78" s="43">
        <f t="shared" si="66"/>
        <v>10149.91</v>
      </c>
      <c r="E78" s="44">
        <v>10905.96</v>
      </c>
      <c r="F78" s="44">
        <f t="shared" si="67"/>
        <v>-756.05</v>
      </c>
      <c r="G78" s="44">
        <f t="shared" si="68"/>
        <v>-73.31</v>
      </c>
      <c r="H78" s="44">
        <v>-89.75</v>
      </c>
      <c r="I78" s="44">
        <v>38.78</v>
      </c>
      <c r="J78" s="44">
        <v>-22.34</v>
      </c>
      <c r="K78" s="44"/>
      <c r="L78" s="54">
        <f>M78+N78+O78+P78+Q78</f>
        <v>142.21</v>
      </c>
      <c r="M78" s="54">
        <v>198.46</v>
      </c>
      <c r="N78" s="54">
        <v>149.92</v>
      </c>
      <c r="O78" s="54">
        <v>0</v>
      </c>
      <c r="P78" s="54">
        <v>0</v>
      </c>
      <c r="Q78" s="54">
        <v>-206.17</v>
      </c>
      <c r="R78" s="59">
        <f t="shared" si="69"/>
        <v>231.54</v>
      </c>
      <c r="S78" s="54">
        <v>117.1</v>
      </c>
      <c r="T78" s="54">
        <v>114.44</v>
      </c>
      <c r="U78" s="54">
        <v>0</v>
      </c>
      <c r="V78" s="54">
        <v>0</v>
      </c>
      <c r="W78" s="54"/>
      <c r="X78" s="60"/>
      <c r="Y78" s="44">
        <v>-102</v>
      </c>
      <c r="Z78" s="43">
        <v>-954.49</v>
      </c>
    </row>
    <row r="79" ht="26" customHeight="1" spans="1:26">
      <c r="A79" s="40" t="s">
        <v>155</v>
      </c>
      <c r="B79" s="41">
        <v>60</v>
      </c>
      <c r="C79" s="42" t="s">
        <v>156</v>
      </c>
      <c r="D79" s="43">
        <f t="shared" si="66"/>
        <v>8392.93</v>
      </c>
      <c r="E79" s="44">
        <v>8633.52</v>
      </c>
      <c r="F79" s="44">
        <f t="shared" si="67"/>
        <v>-240.59</v>
      </c>
      <c r="G79" s="44">
        <f t="shared" si="68"/>
        <v>-120.93</v>
      </c>
      <c r="H79" s="44">
        <v>-141.98</v>
      </c>
      <c r="I79" s="44">
        <v>52.66</v>
      </c>
      <c r="J79" s="44">
        <v>-31.61</v>
      </c>
      <c r="K79" s="44"/>
      <c r="L79" s="54">
        <f t="shared" si="54"/>
        <v>274.16</v>
      </c>
      <c r="M79" s="54">
        <v>80.12</v>
      </c>
      <c r="N79" s="54">
        <v>194.04</v>
      </c>
      <c r="O79" s="54">
        <v>0</v>
      </c>
      <c r="P79" s="54">
        <v>0</v>
      </c>
      <c r="Q79" s="54"/>
      <c r="R79" s="59">
        <f t="shared" si="69"/>
        <v>192.51</v>
      </c>
      <c r="S79" s="54">
        <v>63.4</v>
      </c>
      <c r="T79" s="54">
        <v>129.11</v>
      </c>
      <c r="U79" s="54">
        <v>0</v>
      </c>
      <c r="V79" s="54">
        <v>0</v>
      </c>
      <c r="W79" s="54"/>
      <c r="X79" s="60"/>
      <c r="Y79" s="44">
        <v>-90</v>
      </c>
      <c r="Z79" s="43">
        <v>-496.33</v>
      </c>
    </row>
    <row r="80" ht="26" customHeight="1" spans="1:26">
      <c r="A80" s="40" t="s">
        <v>157</v>
      </c>
      <c r="B80" s="41">
        <v>61</v>
      </c>
      <c r="C80" s="42" t="s">
        <v>158</v>
      </c>
      <c r="D80" s="43">
        <f t="shared" si="66"/>
        <v>9017.63</v>
      </c>
      <c r="E80" s="44">
        <v>8674.71</v>
      </c>
      <c r="F80" s="44">
        <f t="shared" si="67"/>
        <v>342.92</v>
      </c>
      <c r="G80" s="44">
        <f t="shared" si="68"/>
        <v>-24.52</v>
      </c>
      <c r="H80" s="44">
        <v>-78.37</v>
      </c>
      <c r="I80" s="44">
        <v>61.25</v>
      </c>
      <c r="J80" s="44">
        <v>-7.4</v>
      </c>
      <c r="K80" s="44"/>
      <c r="L80" s="54">
        <f t="shared" si="54"/>
        <v>292.25</v>
      </c>
      <c r="M80" s="54">
        <v>104.3</v>
      </c>
      <c r="N80" s="54">
        <v>187.95</v>
      </c>
      <c r="O80" s="54">
        <v>0</v>
      </c>
      <c r="P80" s="54">
        <v>0</v>
      </c>
      <c r="Q80" s="54"/>
      <c r="R80" s="59">
        <f t="shared" si="69"/>
        <v>190.07</v>
      </c>
      <c r="S80" s="54">
        <v>70.34</v>
      </c>
      <c r="T80" s="54">
        <v>119.73</v>
      </c>
      <c r="U80" s="54">
        <v>0</v>
      </c>
      <c r="V80" s="54">
        <v>0</v>
      </c>
      <c r="W80" s="54"/>
      <c r="X80" s="60"/>
      <c r="Y80" s="44">
        <v>-118</v>
      </c>
      <c r="Z80" s="43">
        <v>3.11999999999989</v>
      </c>
    </row>
    <row r="81" ht="26" customHeight="1" spans="1:26">
      <c r="A81" s="40" t="s">
        <v>159</v>
      </c>
      <c r="B81" s="41">
        <v>62</v>
      </c>
      <c r="C81" s="42" t="s">
        <v>160</v>
      </c>
      <c r="D81" s="43">
        <f t="shared" si="66"/>
        <v>11096.6</v>
      </c>
      <c r="E81" s="44">
        <v>11060.68</v>
      </c>
      <c r="F81" s="44">
        <f t="shared" si="67"/>
        <v>35.92</v>
      </c>
      <c r="G81" s="44">
        <f t="shared" si="68"/>
        <v>-52.84</v>
      </c>
      <c r="H81" s="44">
        <v>-36.26</v>
      </c>
      <c r="I81" s="44">
        <v>0.79</v>
      </c>
      <c r="J81" s="44">
        <v>-17.37</v>
      </c>
      <c r="K81" s="44"/>
      <c r="L81" s="54">
        <f t="shared" si="54"/>
        <v>451.31</v>
      </c>
      <c r="M81" s="54">
        <v>324.93</v>
      </c>
      <c r="N81" s="54">
        <v>126.38</v>
      </c>
      <c r="O81" s="54">
        <v>0</v>
      </c>
      <c r="P81" s="54">
        <v>0</v>
      </c>
      <c r="Q81" s="54"/>
      <c r="R81" s="59">
        <f t="shared" si="69"/>
        <v>240.65</v>
      </c>
      <c r="S81" s="54">
        <v>127.23</v>
      </c>
      <c r="T81" s="54">
        <v>113.42</v>
      </c>
      <c r="U81" s="54">
        <v>0</v>
      </c>
      <c r="V81" s="54">
        <v>0</v>
      </c>
      <c r="W81" s="54"/>
      <c r="X81" s="60"/>
      <c r="Y81" s="44">
        <v>-213</v>
      </c>
      <c r="Z81" s="43">
        <v>-390.2</v>
      </c>
    </row>
    <row r="82" ht="26" customHeight="1" spans="1:26">
      <c r="A82" s="40" t="s">
        <v>161</v>
      </c>
      <c r="B82" s="41">
        <v>63</v>
      </c>
      <c r="C82" s="42" t="s">
        <v>162</v>
      </c>
      <c r="D82" s="43">
        <f t="shared" si="66"/>
        <v>10078.38</v>
      </c>
      <c r="E82" s="44">
        <v>10034.03</v>
      </c>
      <c r="F82" s="44">
        <f t="shared" si="67"/>
        <v>44.3500000000001</v>
      </c>
      <c r="G82" s="44">
        <f t="shared" si="68"/>
        <v>-73.66</v>
      </c>
      <c r="H82" s="44">
        <v>-66.45</v>
      </c>
      <c r="I82" s="44">
        <v>-23.63</v>
      </c>
      <c r="J82" s="44">
        <v>16.42</v>
      </c>
      <c r="K82" s="44"/>
      <c r="L82" s="54">
        <f t="shared" si="54"/>
        <v>408.05</v>
      </c>
      <c r="M82" s="54">
        <v>202.64</v>
      </c>
      <c r="N82" s="54">
        <v>205.41</v>
      </c>
      <c r="O82" s="54">
        <v>0</v>
      </c>
      <c r="P82" s="54">
        <v>0</v>
      </c>
      <c r="Q82" s="54"/>
      <c r="R82" s="59">
        <f t="shared" si="69"/>
        <v>265.54</v>
      </c>
      <c r="S82" s="54">
        <v>112.93</v>
      </c>
      <c r="T82" s="54">
        <v>152.61</v>
      </c>
      <c r="U82" s="54">
        <v>0</v>
      </c>
      <c r="V82" s="54">
        <v>0</v>
      </c>
      <c r="W82" s="54"/>
      <c r="X82" s="60"/>
      <c r="Y82" s="44">
        <v>-133</v>
      </c>
      <c r="Z82" s="43">
        <v>-422.58</v>
      </c>
    </row>
    <row r="83" ht="26" customHeight="1" spans="1:26">
      <c r="A83" s="40" t="s">
        <v>163</v>
      </c>
      <c r="B83" s="41">
        <v>64</v>
      </c>
      <c r="C83" s="42" t="s">
        <v>164</v>
      </c>
      <c r="D83" s="43">
        <f t="shared" si="66"/>
        <v>2865.88</v>
      </c>
      <c r="E83" s="44">
        <v>2909.8</v>
      </c>
      <c r="F83" s="44">
        <f t="shared" si="67"/>
        <v>-43.92</v>
      </c>
      <c r="G83" s="44">
        <f t="shared" si="68"/>
        <v>-34.27</v>
      </c>
      <c r="H83" s="44">
        <v>-43.45</v>
      </c>
      <c r="I83" s="44">
        <v>12.41</v>
      </c>
      <c r="J83" s="44">
        <v>-3.23</v>
      </c>
      <c r="K83" s="44"/>
      <c r="L83" s="54">
        <f t="shared" si="54"/>
        <v>94.73</v>
      </c>
      <c r="M83" s="54">
        <v>42.34</v>
      </c>
      <c r="N83" s="54">
        <v>52.39</v>
      </c>
      <c r="O83" s="54">
        <v>0</v>
      </c>
      <c r="P83" s="54">
        <v>0</v>
      </c>
      <c r="Q83" s="54"/>
      <c r="R83" s="59">
        <f t="shared" si="69"/>
        <v>51.97</v>
      </c>
      <c r="S83" s="54">
        <v>22.61</v>
      </c>
      <c r="T83" s="54">
        <v>29.36</v>
      </c>
      <c r="U83" s="54">
        <v>0</v>
      </c>
      <c r="V83" s="54">
        <v>0</v>
      </c>
      <c r="W83" s="54"/>
      <c r="X83" s="60"/>
      <c r="Y83" s="44">
        <v>2</v>
      </c>
      <c r="Z83" s="43">
        <v>-158.35</v>
      </c>
    </row>
    <row r="84" ht="26" customHeight="1" spans="1:26">
      <c r="A84" s="40" t="s">
        <v>165</v>
      </c>
      <c r="B84" s="41">
        <v>65</v>
      </c>
      <c r="C84" s="64" t="s">
        <v>166</v>
      </c>
      <c r="D84" s="43">
        <f t="shared" si="66"/>
        <v>213.35</v>
      </c>
      <c r="E84" s="44">
        <v>170.28</v>
      </c>
      <c r="F84" s="44">
        <f t="shared" si="67"/>
        <v>43.07</v>
      </c>
      <c r="G84" s="44">
        <f t="shared" si="68"/>
        <v>5.94</v>
      </c>
      <c r="H84" s="44">
        <v>-0.36</v>
      </c>
      <c r="I84" s="44">
        <v>0</v>
      </c>
      <c r="J84" s="44">
        <v>6.3</v>
      </c>
      <c r="K84" s="44"/>
      <c r="L84" s="54">
        <f t="shared" si="54"/>
        <v>24.21</v>
      </c>
      <c r="M84" s="54">
        <v>0</v>
      </c>
      <c r="N84" s="54">
        <v>0</v>
      </c>
      <c r="O84" s="54">
        <v>13.63</v>
      </c>
      <c r="P84" s="54">
        <v>10.58</v>
      </c>
      <c r="Q84" s="54"/>
      <c r="R84" s="59">
        <f t="shared" si="69"/>
        <v>12.92</v>
      </c>
      <c r="S84" s="54">
        <v>-10.3</v>
      </c>
      <c r="T84" s="54">
        <v>0</v>
      </c>
      <c r="U84" s="54">
        <v>13.35</v>
      </c>
      <c r="V84" s="54">
        <v>9.87</v>
      </c>
      <c r="W84" s="54"/>
      <c r="X84" s="44"/>
      <c r="Y84" s="44"/>
      <c r="Z84" s="43"/>
    </row>
    <row r="85" s="4" customFormat="1" ht="26" customHeight="1" spans="1:26">
      <c r="A85" s="36"/>
      <c r="B85" s="37"/>
      <c r="C85" s="38" t="s">
        <v>167</v>
      </c>
      <c r="D85" s="69">
        <f t="shared" ref="D85:V85" si="70">SUM(D86:D90)</f>
        <v>27320.96</v>
      </c>
      <c r="E85" s="69">
        <f t="shared" si="70"/>
        <v>25028.78</v>
      </c>
      <c r="F85" s="69">
        <f t="shared" si="70"/>
        <v>2292.18</v>
      </c>
      <c r="G85" s="69">
        <f t="shared" ref="G85" si="71">SUM(G86:G90)</f>
        <v>317.34</v>
      </c>
      <c r="H85" s="69">
        <f t="shared" ref="H85" si="72">SUM(H86:H90)</f>
        <v>129.51</v>
      </c>
      <c r="I85" s="69">
        <f t="shared" ref="I85" si="73">SUM(I86:I90)</f>
        <v>195.31</v>
      </c>
      <c r="J85" s="69">
        <f t="shared" ref="J85" si="74">SUM(J86:J90)</f>
        <v>-7.48</v>
      </c>
      <c r="K85" s="69">
        <f t="shared" si="70"/>
        <v>0</v>
      </c>
      <c r="L85" s="96">
        <f t="shared" si="70"/>
        <v>1268.41</v>
      </c>
      <c r="M85" s="96">
        <f t="shared" si="70"/>
        <v>795.21</v>
      </c>
      <c r="N85" s="96">
        <f t="shared" si="70"/>
        <v>465.16</v>
      </c>
      <c r="O85" s="96">
        <f t="shared" si="70"/>
        <v>5.19</v>
      </c>
      <c r="P85" s="96">
        <f t="shared" si="70"/>
        <v>2.85</v>
      </c>
      <c r="Q85" s="96">
        <f t="shared" si="70"/>
        <v>0</v>
      </c>
      <c r="R85" s="96">
        <f t="shared" si="70"/>
        <v>508.68</v>
      </c>
      <c r="S85" s="96">
        <f t="shared" si="70"/>
        <v>329.21</v>
      </c>
      <c r="T85" s="96">
        <f t="shared" si="70"/>
        <v>171.73</v>
      </c>
      <c r="U85" s="96">
        <f t="shared" si="70"/>
        <v>5.08</v>
      </c>
      <c r="V85" s="96">
        <f t="shared" si="70"/>
        <v>2.66</v>
      </c>
      <c r="W85" s="96">
        <v>0</v>
      </c>
      <c r="X85" s="69">
        <f>SUM(X86:X90)</f>
        <v>0</v>
      </c>
      <c r="Y85" s="69">
        <f>SUM(Y86:Y90)</f>
        <v>-328</v>
      </c>
      <c r="Z85" s="69">
        <f>SUM(Z86:Z90)</f>
        <v>525.75</v>
      </c>
    </row>
    <row r="86" ht="26" customHeight="1" spans="1:26">
      <c r="A86" s="40" t="s">
        <v>168</v>
      </c>
      <c r="B86" s="41">
        <v>66</v>
      </c>
      <c r="C86" s="63" t="s">
        <v>169</v>
      </c>
      <c r="D86" s="43">
        <f t="shared" ref="D86:D90" si="75">E86+F86</f>
        <v>11611.9</v>
      </c>
      <c r="E86" s="44">
        <v>10606.74</v>
      </c>
      <c r="F86" s="44">
        <f>G86+K86+L86+R86+X86+Y86+Z86</f>
        <v>1005.16</v>
      </c>
      <c r="G86" s="44">
        <f t="shared" ref="G86:G90" si="76">H86+I86+J86</f>
        <v>212.35</v>
      </c>
      <c r="H86" s="44">
        <v>85.05</v>
      </c>
      <c r="I86" s="44">
        <v>130.37</v>
      </c>
      <c r="J86" s="44">
        <v>-3.07</v>
      </c>
      <c r="K86" s="44"/>
      <c r="L86" s="54">
        <f t="shared" si="54"/>
        <v>521.22</v>
      </c>
      <c r="M86" s="54">
        <v>296.6</v>
      </c>
      <c r="N86" s="54">
        <v>216.58</v>
      </c>
      <c r="O86" s="54">
        <v>5.19</v>
      </c>
      <c r="P86" s="54">
        <v>2.85</v>
      </c>
      <c r="Q86" s="54"/>
      <c r="R86" s="59">
        <f t="shared" ref="R86:R90" si="77">SUM(S86:V86)</f>
        <v>227.25</v>
      </c>
      <c r="S86" s="54">
        <v>134.32</v>
      </c>
      <c r="T86" s="54">
        <v>85.19</v>
      </c>
      <c r="U86" s="54">
        <v>5.08</v>
      </c>
      <c r="V86" s="54">
        <v>2.66</v>
      </c>
      <c r="W86" s="54"/>
      <c r="X86" s="60"/>
      <c r="Y86" s="44">
        <v>-167</v>
      </c>
      <c r="Z86" s="43">
        <v>211.34</v>
      </c>
    </row>
    <row r="87" ht="26" customHeight="1" spans="1:26">
      <c r="A87" s="40" t="s">
        <v>170</v>
      </c>
      <c r="B87" s="41">
        <v>67</v>
      </c>
      <c r="C87" s="42" t="s">
        <v>171</v>
      </c>
      <c r="D87" s="43">
        <f t="shared" si="75"/>
        <v>10703.37</v>
      </c>
      <c r="E87" s="44">
        <v>9598.08</v>
      </c>
      <c r="F87" s="44">
        <f>G87+K87+L87+R87+X87+Y87+Z87</f>
        <v>1105.29</v>
      </c>
      <c r="G87" s="44">
        <f t="shared" si="76"/>
        <v>82.58</v>
      </c>
      <c r="H87" s="44">
        <v>6.86</v>
      </c>
      <c r="I87" s="44">
        <v>77.16</v>
      </c>
      <c r="J87" s="44">
        <v>-1.44</v>
      </c>
      <c r="K87" s="44"/>
      <c r="L87" s="54">
        <f t="shared" ref="L87:L118" si="78">M87+N87+O87+P87</f>
        <v>609.16</v>
      </c>
      <c r="M87" s="54">
        <v>404.63</v>
      </c>
      <c r="N87" s="54">
        <v>204.53</v>
      </c>
      <c r="O87" s="54">
        <v>0</v>
      </c>
      <c r="P87" s="54">
        <v>0</v>
      </c>
      <c r="Q87" s="54"/>
      <c r="R87" s="59">
        <f t="shared" si="77"/>
        <v>215.74</v>
      </c>
      <c r="S87" s="54">
        <v>151.53</v>
      </c>
      <c r="T87" s="54">
        <v>64.21</v>
      </c>
      <c r="U87" s="54">
        <v>0</v>
      </c>
      <c r="V87" s="54">
        <v>0</v>
      </c>
      <c r="W87" s="54"/>
      <c r="X87" s="60"/>
      <c r="Y87" s="44">
        <v>-54</v>
      </c>
      <c r="Z87" s="43">
        <v>251.81</v>
      </c>
    </row>
    <row r="88" ht="26" customHeight="1" spans="1:26">
      <c r="A88" s="40" t="s">
        <v>172</v>
      </c>
      <c r="B88" s="41">
        <v>68</v>
      </c>
      <c r="C88" s="42" t="s">
        <v>173</v>
      </c>
      <c r="D88" s="43">
        <f t="shared" si="75"/>
        <v>2753.53</v>
      </c>
      <c r="E88" s="44">
        <v>2632.96</v>
      </c>
      <c r="F88" s="44">
        <f>G88+K88+L88+R88+X88+Y88+Z88</f>
        <v>120.57</v>
      </c>
      <c r="G88" s="44">
        <f t="shared" si="76"/>
        <v>13.17</v>
      </c>
      <c r="H88" s="44">
        <v>22.11</v>
      </c>
      <c r="I88" s="44">
        <v>-9.32</v>
      </c>
      <c r="J88" s="44">
        <v>0.38</v>
      </c>
      <c r="K88" s="44"/>
      <c r="L88" s="54">
        <f t="shared" si="78"/>
        <v>57.06</v>
      </c>
      <c r="M88" s="54">
        <v>32.99</v>
      </c>
      <c r="N88" s="54">
        <v>24.07</v>
      </c>
      <c r="O88" s="54">
        <v>0</v>
      </c>
      <c r="P88" s="54">
        <v>0</v>
      </c>
      <c r="Q88" s="54"/>
      <c r="R88" s="59">
        <f t="shared" si="77"/>
        <v>26.24</v>
      </c>
      <c r="S88" s="54">
        <v>17.29</v>
      </c>
      <c r="T88" s="54">
        <v>8.95</v>
      </c>
      <c r="U88" s="54">
        <v>0</v>
      </c>
      <c r="V88" s="54">
        <v>0</v>
      </c>
      <c r="W88" s="54"/>
      <c r="X88" s="60"/>
      <c r="Y88" s="44">
        <v>0</v>
      </c>
      <c r="Z88" s="43">
        <v>24.1</v>
      </c>
    </row>
    <row r="89" ht="26" customHeight="1" spans="1:26">
      <c r="A89" s="40" t="s">
        <v>174</v>
      </c>
      <c r="B89" s="41">
        <v>69</v>
      </c>
      <c r="C89" s="42" t="s">
        <v>175</v>
      </c>
      <c r="D89" s="43">
        <f t="shared" si="75"/>
        <v>2092.16</v>
      </c>
      <c r="E89" s="44">
        <v>1924</v>
      </c>
      <c r="F89" s="44">
        <f>G89+K89+L89+R89+X89+Y89+Z89</f>
        <v>168.16</v>
      </c>
      <c r="G89" s="44">
        <f t="shared" si="76"/>
        <v>9.24</v>
      </c>
      <c r="H89" s="44">
        <v>15.49</v>
      </c>
      <c r="I89" s="44">
        <v>-2.9</v>
      </c>
      <c r="J89" s="44">
        <v>-3.35</v>
      </c>
      <c r="K89" s="44"/>
      <c r="L89" s="54">
        <f t="shared" si="78"/>
        <v>80.97</v>
      </c>
      <c r="M89" s="54">
        <v>60.99</v>
      </c>
      <c r="N89" s="54">
        <v>19.98</v>
      </c>
      <c r="O89" s="54">
        <v>0</v>
      </c>
      <c r="P89" s="54">
        <v>0</v>
      </c>
      <c r="Q89" s="54"/>
      <c r="R89" s="59">
        <f t="shared" si="77"/>
        <v>39.45</v>
      </c>
      <c r="S89" s="54">
        <v>26.07</v>
      </c>
      <c r="T89" s="54">
        <v>13.38</v>
      </c>
      <c r="U89" s="54">
        <v>0</v>
      </c>
      <c r="V89" s="54">
        <v>0</v>
      </c>
      <c r="W89" s="54"/>
      <c r="X89" s="60"/>
      <c r="Y89" s="44">
        <v>0</v>
      </c>
      <c r="Z89" s="43">
        <v>38.5</v>
      </c>
    </row>
    <row r="90" ht="26" customHeight="1" spans="1:26">
      <c r="A90" s="40" t="s">
        <v>176</v>
      </c>
      <c r="B90" s="41">
        <v>70</v>
      </c>
      <c r="C90" s="64" t="s">
        <v>177</v>
      </c>
      <c r="D90" s="43">
        <f t="shared" si="75"/>
        <v>160</v>
      </c>
      <c r="E90" s="44">
        <v>267</v>
      </c>
      <c r="F90" s="44">
        <f>G90+K90+L90+R90+X90+Y90+Z90</f>
        <v>-107</v>
      </c>
      <c r="G90" s="44">
        <f t="shared" si="76"/>
        <v>0</v>
      </c>
      <c r="H90" s="44">
        <v>0</v>
      </c>
      <c r="I90" s="44">
        <v>0</v>
      </c>
      <c r="J90" s="44">
        <v>0</v>
      </c>
      <c r="K90" s="44"/>
      <c r="L90" s="54">
        <f t="shared" si="78"/>
        <v>0</v>
      </c>
      <c r="M90" s="54">
        <v>0</v>
      </c>
      <c r="N90" s="54">
        <v>0</v>
      </c>
      <c r="O90" s="54">
        <v>0</v>
      </c>
      <c r="P90" s="54">
        <v>0</v>
      </c>
      <c r="Q90" s="54"/>
      <c r="R90" s="59">
        <f t="shared" si="77"/>
        <v>0</v>
      </c>
      <c r="S90" s="54">
        <v>0</v>
      </c>
      <c r="T90" s="54">
        <v>0</v>
      </c>
      <c r="U90" s="54">
        <v>0</v>
      </c>
      <c r="V90" s="54">
        <v>0</v>
      </c>
      <c r="W90" s="54"/>
      <c r="X90" s="44"/>
      <c r="Y90" s="44">
        <v>-107</v>
      </c>
      <c r="Z90" s="43"/>
    </row>
    <row r="91" s="4" customFormat="1" ht="26" customHeight="1" spans="1:26">
      <c r="A91" s="36"/>
      <c r="B91" s="37"/>
      <c r="C91" s="38" t="s">
        <v>178</v>
      </c>
      <c r="D91" s="69">
        <f>SUM(D92:D104)</f>
        <v>255092.9</v>
      </c>
      <c r="E91" s="69">
        <f t="shared" ref="E91:Z91" si="79">SUM(E92:E104)</f>
        <v>250986.41</v>
      </c>
      <c r="F91" s="69">
        <f t="shared" si="79"/>
        <v>4106.49000000001</v>
      </c>
      <c r="G91" s="69">
        <f t="shared" si="79"/>
        <v>-549.76</v>
      </c>
      <c r="H91" s="69">
        <f t="shared" si="79"/>
        <v>-2870.16</v>
      </c>
      <c r="I91" s="69">
        <f t="shared" si="79"/>
        <v>2341.35</v>
      </c>
      <c r="J91" s="69">
        <f t="shared" si="79"/>
        <v>-20.95</v>
      </c>
      <c r="K91" s="69">
        <f t="shared" si="79"/>
        <v>0</v>
      </c>
      <c r="L91" s="96">
        <f t="shared" si="79"/>
        <v>8779.55</v>
      </c>
      <c r="M91" s="96">
        <f t="shared" si="79"/>
        <v>5203.02</v>
      </c>
      <c r="N91" s="96">
        <f t="shared" si="79"/>
        <v>4110.38</v>
      </c>
      <c r="O91" s="96">
        <f t="shared" si="79"/>
        <v>88.7</v>
      </c>
      <c r="P91" s="96">
        <f t="shared" si="79"/>
        <v>44.27</v>
      </c>
      <c r="Q91" s="96">
        <f t="shared" si="79"/>
        <v>-666.82</v>
      </c>
      <c r="R91" s="96">
        <f t="shared" si="79"/>
        <v>5335.98</v>
      </c>
      <c r="S91" s="96">
        <f t="shared" si="79"/>
        <v>2720.84</v>
      </c>
      <c r="T91" s="96">
        <f t="shared" si="79"/>
        <v>3138.56</v>
      </c>
      <c r="U91" s="96">
        <f t="shared" si="79"/>
        <v>86.92</v>
      </c>
      <c r="V91" s="96">
        <f t="shared" si="79"/>
        <v>41.3</v>
      </c>
      <c r="W91" s="96">
        <f t="shared" si="79"/>
        <v>-651.64</v>
      </c>
      <c r="X91" s="96">
        <f t="shared" si="79"/>
        <v>-1402</v>
      </c>
      <c r="Y91" s="96">
        <f t="shared" si="79"/>
        <v>-3334</v>
      </c>
      <c r="Z91" s="69">
        <f t="shared" si="79"/>
        <v>-4723.28</v>
      </c>
    </row>
    <row r="92" ht="26" customHeight="1" spans="1:26">
      <c r="A92" s="40" t="s">
        <v>179</v>
      </c>
      <c r="B92" s="41">
        <v>71</v>
      </c>
      <c r="C92" s="63" t="s">
        <v>180</v>
      </c>
      <c r="D92" s="43">
        <f t="shared" ref="D92:D104" si="80">E92+F92</f>
        <v>29939.69</v>
      </c>
      <c r="E92" s="44">
        <v>32297.8</v>
      </c>
      <c r="F92" s="44">
        <f t="shared" ref="F92:F104" si="81">G92+K92+L92+R92+X92+Y92+Z92</f>
        <v>-2358.11</v>
      </c>
      <c r="G92" s="44">
        <f t="shared" ref="G92:G104" si="82">H92+I92+J92</f>
        <v>120.31</v>
      </c>
      <c r="H92" s="44">
        <v>-223.91</v>
      </c>
      <c r="I92" s="44">
        <v>315.55</v>
      </c>
      <c r="J92" s="44">
        <v>28.67</v>
      </c>
      <c r="K92" s="44"/>
      <c r="L92" s="54">
        <f>M92+N92+O92+P92+Q92</f>
        <v>99.08</v>
      </c>
      <c r="M92" s="54">
        <v>254.93</v>
      </c>
      <c r="N92" s="54">
        <v>486.8</v>
      </c>
      <c r="O92" s="54">
        <v>14.94</v>
      </c>
      <c r="P92" s="54">
        <v>9.23</v>
      </c>
      <c r="Q92" s="54">
        <v>-666.82</v>
      </c>
      <c r="R92" s="59">
        <f>SUM(S92:W92)</f>
        <v>-21.58</v>
      </c>
      <c r="S92" s="54">
        <v>174.6</v>
      </c>
      <c r="T92" s="54">
        <v>432.21</v>
      </c>
      <c r="U92" s="54">
        <v>14.64</v>
      </c>
      <c r="V92" s="54">
        <v>8.61</v>
      </c>
      <c r="W92" s="54">
        <v>-651.64</v>
      </c>
      <c r="X92" s="60"/>
      <c r="Y92" s="44">
        <v>-186</v>
      </c>
      <c r="Z92" s="43">
        <v>-2369.92</v>
      </c>
    </row>
    <row r="93" ht="26" customHeight="1" spans="1:26">
      <c r="A93" s="40" t="s">
        <v>181</v>
      </c>
      <c r="B93" s="41">
        <v>72</v>
      </c>
      <c r="C93" s="42" t="s">
        <v>182</v>
      </c>
      <c r="D93" s="43">
        <f t="shared" si="80"/>
        <v>12828.18</v>
      </c>
      <c r="E93" s="44">
        <v>13971.07</v>
      </c>
      <c r="F93" s="44">
        <f t="shared" si="81"/>
        <v>-1142.89</v>
      </c>
      <c r="G93" s="44">
        <f t="shared" si="82"/>
        <v>-35.21</v>
      </c>
      <c r="H93" s="44">
        <v>-70.01</v>
      </c>
      <c r="I93" s="44">
        <v>38.21</v>
      </c>
      <c r="J93" s="44">
        <v>-3.41</v>
      </c>
      <c r="K93" s="44"/>
      <c r="L93" s="54">
        <f t="shared" si="78"/>
        <v>649.01</v>
      </c>
      <c r="M93" s="54">
        <v>468.94</v>
      </c>
      <c r="N93" s="54">
        <v>171.11</v>
      </c>
      <c r="O93" s="54">
        <v>6.56</v>
      </c>
      <c r="P93" s="54">
        <v>2.4</v>
      </c>
      <c r="Q93" s="54"/>
      <c r="R93" s="59">
        <f t="shared" ref="R93:R104" si="83">SUM(S93:V93)</f>
        <v>358.07</v>
      </c>
      <c r="S93" s="54">
        <v>200.68</v>
      </c>
      <c r="T93" s="54">
        <v>148.72</v>
      </c>
      <c r="U93" s="54">
        <v>6.43</v>
      </c>
      <c r="V93" s="54">
        <v>2.24</v>
      </c>
      <c r="W93" s="54"/>
      <c r="X93" s="60"/>
      <c r="Y93" s="44">
        <v>0</v>
      </c>
      <c r="Z93" s="43">
        <v>-2114.76</v>
      </c>
    </row>
    <row r="94" ht="26" customHeight="1" spans="1:26">
      <c r="A94" s="40" t="s">
        <v>183</v>
      </c>
      <c r="B94" s="41">
        <v>73</v>
      </c>
      <c r="C94" s="42" t="s">
        <v>184</v>
      </c>
      <c r="D94" s="43">
        <f t="shared" si="80"/>
        <v>19433.28</v>
      </c>
      <c r="E94" s="44">
        <v>18211.24</v>
      </c>
      <c r="F94" s="44">
        <f t="shared" si="81"/>
        <v>1222.04</v>
      </c>
      <c r="G94" s="44">
        <f t="shared" si="82"/>
        <v>-95.37</v>
      </c>
      <c r="H94" s="44">
        <v>-205.07</v>
      </c>
      <c r="I94" s="44">
        <v>100.96</v>
      </c>
      <c r="J94" s="44">
        <v>8.74</v>
      </c>
      <c r="K94" s="44"/>
      <c r="L94" s="54">
        <f t="shared" si="78"/>
        <v>700.26</v>
      </c>
      <c r="M94" s="54">
        <v>436.97</v>
      </c>
      <c r="N94" s="54">
        <v>256.52</v>
      </c>
      <c r="O94" s="54">
        <v>4.44</v>
      </c>
      <c r="P94" s="54">
        <v>2.33</v>
      </c>
      <c r="Q94" s="54"/>
      <c r="R94" s="59">
        <f t="shared" si="83"/>
        <v>434.65</v>
      </c>
      <c r="S94" s="54">
        <v>222.8</v>
      </c>
      <c r="T94" s="54">
        <v>205.33</v>
      </c>
      <c r="U94" s="54">
        <v>4.35</v>
      </c>
      <c r="V94" s="54">
        <v>2.17</v>
      </c>
      <c r="W94" s="54"/>
      <c r="X94" s="60"/>
      <c r="Y94" s="44">
        <v>0</v>
      </c>
      <c r="Z94" s="43">
        <v>182.5</v>
      </c>
    </row>
    <row r="95" ht="26" customHeight="1" spans="1:26">
      <c r="A95" s="40" t="s">
        <v>185</v>
      </c>
      <c r="B95" s="41">
        <v>74</v>
      </c>
      <c r="C95" s="42" t="s">
        <v>186</v>
      </c>
      <c r="D95" s="43">
        <f t="shared" si="80"/>
        <v>18909.63</v>
      </c>
      <c r="E95" s="44">
        <v>18327.38</v>
      </c>
      <c r="F95" s="44">
        <f t="shared" si="81"/>
        <v>582.25</v>
      </c>
      <c r="G95" s="44">
        <f t="shared" si="82"/>
        <v>-20.7</v>
      </c>
      <c r="H95" s="44">
        <v>-175.91</v>
      </c>
      <c r="I95" s="44">
        <v>161.24</v>
      </c>
      <c r="J95" s="44">
        <v>-6.03</v>
      </c>
      <c r="K95" s="44"/>
      <c r="L95" s="54">
        <f t="shared" si="78"/>
        <v>915.1</v>
      </c>
      <c r="M95" s="54">
        <v>574.62</v>
      </c>
      <c r="N95" s="54">
        <v>335.23</v>
      </c>
      <c r="O95" s="54">
        <v>5.25</v>
      </c>
      <c r="P95" s="54">
        <v>0</v>
      </c>
      <c r="Q95" s="54"/>
      <c r="R95" s="59">
        <f t="shared" si="83"/>
        <v>492.98</v>
      </c>
      <c r="S95" s="54">
        <v>248.52</v>
      </c>
      <c r="T95" s="54">
        <v>239.31</v>
      </c>
      <c r="U95" s="54">
        <v>5.15</v>
      </c>
      <c r="V95" s="54">
        <v>0</v>
      </c>
      <c r="W95" s="54"/>
      <c r="X95" s="60"/>
      <c r="Y95" s="44">
        <v>-963</v>
      </c>
      <c r="Z95" s="43">
        <v>157.87</v>
      </c>
    </row>
    <row r="96" ht="26" customHeight="1" spans="1:26">
      <c r="A96" s="40" t="s">
        <v>187</v>
      </c>
      <c r="B96" s="41">
        <v>75</v>
      </c>
      <c r="C96" s="42" t="s">
        <v>188</v>
      </c>
      <c r="D96" s="43">
        <f t="shared" si="80"/>
        <v>9702.57</v>
      </c>
      <c r="E96" s="44">
        <v>9583.44</v>
      </c>
      <c r="F96" s="44">
        <f t="shared" si="81"/>
        <v>119.13</v>
      </c>
      <c r="G96" s="44">
        <f t="shared" si="82"/>
        <v>-4.6</v>
      </c>
      <c r="H96" s="44">
        <v>-134.5</v>
      </c>
      <c r="I96" s="44">
        <v>117.3</v>
      </c>
      <c r="J96" s="44">
        <v>12.6</v>
      </c>
      <c r="K96" s="44"/>
      <c r="L96" s="54">
        <f t="shared" si="78"/>
        <v>369.36</v>
      </c>
      <c r="M96" s="54">
        <v>178.26</v>
      </c>
      <c r="N96" s="54">
        <v>188.27</v>
      </c>
      <c r="O96" s="54">
        <v>1.25</v>
      </c>
      <c r="P96" s="54">
        <v>1.58</v>
      </c>
      <c r="Q96" s="54"/>
      <c r="R96" s="59">
        <f t="shared" si="83"/>
        <v>235.7</v>
      </c>
      <c r="S96" s="54">
        <v>101.33</v>
      </c>
      <c r="T96" s="54">
        <v>131.67</v>
      </c>
      <c r="U96" s="54">
        <v>1.23</v>
      </c>
      <c r="V96" s="54">
        <v>1.47</v>
      </c>
      <c r="W96" s="54"/>
      <c r="X96" s="60"/>
      <c r="Y96" s="44">
        <v>-2</v>
      </c>
      <c r="Z96" s="43">
        <v>-479.33</v>
      </c>
    </row>
    <row r="97" ht="26" customHeight="1" spans="1:26">
      <c r="A97" s="40" t="s">
        <v>189</v>
      </c>
      <c r="B97" s="41">
        <v>76</v>
      </c>
      <c r="C97" s="42" t="s">
        <v>190</v>
      </c>
      <c r="D97" s="43">
        <f t="shared" si="80"/>
        <v>55891.98</v>
      </c>
      <c r="E97" s="44">
        <v>55737.87</v>
      </c>
      <c r="F97" s="44">
        <f t="shared" si="81"/>
        <v>154.110000000004</v>
      </c>
      <c r="G97" s="44">
        <f t="shared" si="82"/>
        <v>-314.89</v>
      </c>
      <c r="H97" s="44">
        <v>-887.15</v>
      </c>
      <c r="I97" s="44">
        <v>595.85</v>
      </c>
      <c r="J97" s="44">
        <v>-23.59</v>
      </c>
      <c r="K97" s="44"/>
      <c r="L97" s="54">
        <f t="shared" si="78"/>
        <v>1917.75</v>
      </c>
      <c r="M97" s="54">
        <v>959.7</v>
      </c>
      <c r="N97" s="54">
        <v>911.15</v>
      </c>
      <c r="O97" s="54">
        <v>28</v>
      </c>
      <c r="P97" s="54">
        <v>18.9</v>
      </c>
      <c r="Q97" s="54"/>
      <c r="R97" s="59">
        <f t="shared" si="83"/>
        <v>1347.91</v>
      </c>
      <c r="S97" s="54">
        <v>595.67</v>
      </c>
      <c r="T97" s="54">
        <v>707.16</v>
      </c>
      <c r="U97" s="54">
        <v>27.44</v>
      </c>
      <c r="V97" s="54">
        <v>17.64</v>
      </c>
      <c r="W97" s="54"/>
      <c r="X97" s="60">
        <v>-1402</v>
      </c>
      <c r="Y97" s="44">
        <v>-546</v>
      </c>
      <c r="Z97" s="43">
        <v>-848.659999999996</v>
      </c>
    </row>
    <row r="98" ht="26" customHeight="1" spans="1:26">
      <c r="A98" s="40" t="s">
        <v>191</v>
      </c>
      <c r="B98" s="41">
        <v>77</v>
      </c>
      <c r="C98" s="42" t="s">
        <v>192</v>
      </c>
      <c r="D98" s="43">
        <f t="shared" si="80"/>
        <v>33692.08</v>
      </c>
      <c r="E98" s="44">
        <v>31615.43</v>
      </c>
      <c r="F98" s="44">
        <f t="shared" si="81"/>
        <v>2076.65</v>
      </c>
      <c r="G98" s="44">
        <f t="shared" si="82"/>
        <v>25.54</v>
      </c>
      <c r="H98" s="44">
        <v>-415.82</v>
      </c>
      <c r="I98" s="44">
        <v>461.95</v>
      </c>
      <c r="J98" s="44">
        <v>-20.59</v>
      </c>
      <c r="K98" s="44"/>
      <c r="L98" s="54">
        <f t="shared" si="78"/>
        <v>1494.15</v>
      </c>
      <c r="M98" s="54">
        <v>844.51</v>
      </c>
      <c r="N98" s="54">
        <v>634.76</v>
      </c>
      <c r="O98" s="54">
        <v>10</v>
      </c>
      <c r="P98" s="54">
        <v>4.88</v>
      </c>
      <c r="Q98" s="54"/>
      <c r="R98" s="59">
        <f t="shared" si="83"/>
        <v>869.17</v>
      </c>
      <c r="S98" s="54">
        <v>413.51</v>
      </c>
      <c r="T98" s="54">
        <v>441.31</v>
      </c>
      <c r="U98" s="54">
        <v>9.8</v>
      </c>
      <c r="V98" s="54">
        <v>4.55</v>
      </c>
      <c r="W98" s="54"/>
      <c r="X98" s="60"/>
      <c r="Y98" s="44">
        <v>-556</v>
      </c>
      <c r="Z98" s="43">
        <v>243.789999999999</v>
      </c>
    </row>
    <row r="99" ht="26" customHeight="1" spans="1:26">
      <c r="A99" s="40" t="s">
        <v>193</v>
      </c>
      <c r="B99" s="41">
        <v>78</v>
      </c>
      <c r="C99" s="42" t="s">
        <v>194</v>
      </c>
      <c r="D99" s="43">
        <f t="shared" si="80"/>
        <v>12366.83</v>
      </c>
      <c r="E99" s="44">
        <v>11832.89</v>
      </c>
      <c r="F99" s="44">
        <f t="shared" si="81"/>
        <v>533.940000000001</v>
      </c>
      <c r="G99" s="44">
        <f t="shared" si="82"/>
        <v>-94.53</v>
      </c>
      <c r="H99" s="44">
        <v>-177.9</v>
      </c>
      <c r="I99" s="44">
        <v>97.89</v>
      </c>
      <c r="J99" s="44">
        <v>-14.52</v>
      </c>
      <c r="K99" s="44"/>
      <c r="L99" s="54">
        <f t="shared" si="78"/>
        <v>388.56</v>
      </c>
      <c r="M99" s="54">
        <v>194.99</v>
      </c>
      <c r="N99" s="54">
        <v>193.57</v>
      </c>
      <c r="O99" s="54">
        <v>0</v>
      </c>
      <c r="P99" s="54">
        <v>0</v>
      </c>
      <c r="Q99" s="54"/>
      <c r="R99" s="59">
        <f t="shared" si="83"/>
        <v>259.26</v>
      </c>
      <c r="S99" s="54">
        <v>113.2</v>
      </c>
      <c r="T99" s="54">
        <v>146.06</v>
      </c>
      <c r="U99" s="54">
        <v>0</v>
      </c>
      <c r="V99" s="54">
        <v>0</v>
      </c>
      <c r="W99" s="54"/>
      <c r="X99" s="60"/>
      <c r="Y99" s="44">
        <v>-97</v>
      </c>
      <c r="Z99" s="43">
        <v>77.6500000000005</v>
      </c>
    </row>
    <row r="100" ht="26" customHeight="1" spans="1:26">
      <c r="A100" s="40" t="s">
        <v>195</v>
      </c>
      <c r="B100" s="41">
        <v>79</v>
      </c>
      <c r="C100" s="42" t="s">
        <v>196</v>
      </c>
      <c r="D100" s="43">
        <f t="shared" si="80"/>
        <v>9488</v>
      </c>
      <c r="E100" s="44">
        <v>8744.68</v>
      </c>
      <c r="F100" s="44">
        <f t="shared" si="81"/>
        <v>743.32</v>
      </c>
      <c r="G100" s="44">
        <f t="shared" si="82"/>
        <v>69.99</v>
      </c>
      <c r="H100" s="44">
        <v>47.84</v>
      </c>
      <c r="I100" s="44">
        <v>28.57</v>
      </c>
      <c r="J100" s="44">
        <v>-6.42</v>
      </c>
      <c r="K100" s="44"/>
      <c r="L100" s="54">
        <f t="shared" si="78"/>
        <v>450.41</v>
      </c>
      <c r="M100" s="54">
        <v>290.72</v>
      </c>
      <c r="N100" s="54">
        <v>159.69</v>
      </c>
      <c r="O100" s="54">
        <v>0</v>
      </c>
      <c r="P100" s="54">
        <v>0</v>
      </c>
      <c r="Q100" s="54"/>
      <c r="R100" s="59">
        <f t="shared" si="83"/>
        <v>232.16</v>
      </c>
      <c r="S100" s="54">
        <v>116.58</v>
      </c>
      <c r="T100" s="54">
        <v>115.58</v>
      </c>
      <c r="U100" s="54">
        <v>0</v>
      </c>
      <c r="V100" s="54">
        <v>0</v>
      </c>
      <c r="W100" s="54"/>
      <c r="X100" s="60"/>
      <c r="Y100" s="44">
        <v>-4</v>
      </c>
      <c r="Z100" s="43">
        <v>-5.23999999999978</v>
      </c>
    </row>
    <row r="101" ht="26" customHeight="1" spans="1:26">
      <c r="A101" s="40" t="s">
        <v>197</v>
      </c>
      <c r="B101" s="41">
        <v>80</v>
      </c>
      <c r="C101" s="42" t="s">
        <v>198</v>
      </c>
      <c r="D101" s="43">
        <f t="shared" si="80"/>
        <v>28021.52</v>
      </c>
      <c r="E101" s="44">
        <v>27279.94</v>
      </c>
      <c r="F101" s="44">
        <f t="shared" si="81"/>
        <v>741.580000000001</v>
      </c>
      <c r="G101" s="44">
        <f t="shared" si="82"/>
        <v>-315.05</v>
      </c>
      <c r="H101" s="44">
        <v>-512.43</v>
      </c>
      <c r="I101" s="44">
        <v>216.08</v>
      </c>
      <c r="J101" s="44">
        <v>-18.7</v>
      </c>
      <c r="K101" s="44"/>
      <c r="L101" s="54">
        <f t="shared" si="78"/>
        <v>978.27</v>
      </c>
      <c r="M101" s="54">
        <v>565.02</v>
      </c>
      <c r="N101" s="54">
        <v>400.87</v>
      </c>
      <c r="O101" s="54">
        <v>11.63</v>
      </c>
      <c r="P101" s="54">
        <v>0.75</v>
      </c>
      <c r="Q101" s="54"/>
      <c r="R101" s="59">
        <f t="shared" si="83"/>
        <v>606.41</v>
      </c>
      <c r="S101" s="54">
        <v>308.39</v>
      </c>
      <c r="T101" s="54">
        <v>285.93</v>
      </c>
      <c r="U101" s="54">
        <v>11.39</v>
      </c>
      <c r="V101" s="54">
        <v>0.7</v>
      </c>
      <c r="W101" s="54"/>
      <c r="X101" s="60"/>
      <c r="Y101" s="44">
        <v>-585</v>
      </c>
      <c r="Z101" s="43">
        <v>56.9500000000007</v>
      </c>
    </row>
    <row r="102" ht="26" customHeight="1" spans="1:26">
      <c r="A102" s="40" t="s">
        <v>199</v>
      </c>
      <c r="B102" s="41">
        <v>81</v>
      </c>
      <c r="C102" s="42" t="s">
        <v>200</v>
      </c>
      <c r="D102" s="43">
        <f t="shared" si="80"/>
        <v>21951.88</v>
      </c>
      <c r="E102" s="44">
        <v>20645.47</v>
      </c>
      <c r="F102" s="44">
        <f t="shared" si="81"/>
        <v>1306.41</v>
      </c>
      <c r="G102" s="44">
        <f t="shared" si="82"/>
        <v>123.05</v>
      </c>
      <c r="H102" s="44">
        <v>-108.36</v>
      </c>
      <c r="I102" s="44">
        <v>208.94</v>
      </c>
      <c r="J102" s="44">
        <v>22.47</v>
      </c>
      <c r="K102" s="44"/>
      <c r="L102" s="54">
        <f t="shared" si="78"/>
        <v>778.96</v>
      </c>
      <c r="M102" s="54">
        <v>403.2</v>
      </c>
      <c r="N102" s="54">
        <v>364.93</v>
      </c>
      <c r="O102" s="54">
        <v>6.63</v>
      </c>
      <c r="P102" s="54">
        <v>4.2</v>
      </c>
      <c r="Q102" s="54"/>
      <c r="R102" s="59">
        <f t="shared" si="83"/>
        <v>462.61</v>
      </c>
      <c r="S102" s="54">
        <v>209.48</v>
      </c>
      <c r="T102" s="54">
        <v>242.72</v>
      </c>
      <c r="U102" s="54">
        <v>6.49</v>
      </c>
      <c r="V102" s="54">
        <v>3.92</v>
      </c>
      <c r="W102" s="54"/>
      <c r="X102" s="60"/>
      <c r="Y102" s="44">
        <v>-395</v>
      </c>
      <c r="Z102" s="43">
        <v>336.790000000001</v>
      </c>
    </row>
    <row r="103" ht="26" customHeight="1" spans="1:26">
      <c r="A103" s="40" t="s">
        <v>201</v>
      </c>
      <c r="B103" s="41">
        <v>82</v>
      </c>
      <c r="C103" s="42" t="s">
        <v>202</v>
      </c>
      <c r="D103" s="43">
        <f t="shared" si="80"/>
        <v>2264.34</v>
      </c>
      <c r="E103" s="44">
        <v>2122.86</v>
      </c>
      <c r="F103" s="44">
        <f t="shared" si="81"/>
        <v>141.48</v>
      </c>
      <c r="G103" s="44">
        <f t="shared" si="82"/>
        <v>4.59</v>
      </c>
      <c r="H103" s="44">
        <v>-3.62</v>
      </c>
      <c r="I103" s="44">
        <v>8.4</v>
      </c>
      <c r="J103" s="44">
        <v>-0.19</v>
      </c>
      <c r="K103" s="44"/>
      <c r="L103" s="54">
        <f t="shared" si="78"/>
        <v>60.54</v>
      </c>
      <c r="M103" s="54">
        <v>31.16</v>
      </c>
      <c r="N103" s="54">
        <v>29.38</v>
      </c>
      <c r="O103" s="54">
        <v>0</v>
      </c>
      <c r="P103" s="54">
        <v>0</v>
      </c>
      <c r="Q103" s="54"/>
      <c r="R103" s="59">
        <f t="shared" si="83"/>
        <v>37.27</v>
      </c>
      <c r="S103" s="54">
        <v>16.08</v>
      </c>
      <c r="T103" s="54">
        <v>21.19</v>
      </c>
      <c r="U103" s="54">
        <v>0</v>
      </c>
      <c r="V103" s="54">
        <v>0</v>
      </c>
      <c r="W103" s="54"/>
      <c r="X103" s="60"/>
      <c r="Y103" s="44"/>
      <c r="Z103" s="43">
        <v>39.0799999999999</v>
      </c>
    </row>
    <row r="104" ht="26" customHeight="1" spans="1:26">
      <c r="A104" s="40" t="s">
        <v>203</v>
      </c>
      <c r="B104" s="41">
        <v>83</v>
      </c>
      <c r="C104" s="64" t="s">
        <v>204</v>
      </c>
      <c r="D104" s="43">
        <f t="shared" si="80"/>
        <v>602.92</v>
      </c>
      <c r="E104" s="44">
        <v>616.34</v>
      </c>
      <c r="F104" s="44">
        <f t="shared" si="81"/>
        <v>-13.42</v>
      </c>
      <c r="G104" s="44">
        <f t="shared" si="82"/>
        <v>-12.89</v>
      </c>
      <c r="H104" s="44">
        <v>-3.32</v>
      </c>
      <c r="I104" s="44">
        <v>-9.59</v>
      </c>
      <c r="J104" s="44">
        <v>0.02</v>
      </c>
      <c r="K104" s="44"/>
      <c r="L104" s="54">
        <f t="shared" si="78"/>
        <v>-21.9</v>
      </c>
      <c r="M104" s="54">
        <v>0</v>
      </c>
      <c r="N104" s="54">
        <v>-21.9</v>
      </c>
      <c r="O104" s="54">
        <v>0</v>
      </c>
      <c r="P104" s="54">
        <v>0</v>
      </c>
      <c r="Q104" s="54"/>
      <c r="R104" s="59">
        <f t="shared" si="83"/>
        <v>21.37</v>
      </c>
      <c r="S104" s="54">
        <v>0</v>
      </c>
      <c r="T104" s="54">
        <v>21.37</v>
      </c>
      <c r="U104" s="54">
        <v>0</v>
      </c>
      <c r="V104" s="54">
        <v>0</v>
      </c>
      <c r="W104" s="54"/>
      <c r="X104" s="60"/>
      <c r="Y104" s="44"/>
      <c r="Z104" s="43"/>
    </row>
    <row r="105" s="4" customFormat="1" ht="26" customHeight="1" spans="1:26">
      <c r="A105" s="36"/>
      <c r="B105" s="37"/>
      <c r="C105" s="38" t="s">
        <v>205</v>
      </c>
      <c r="D105" s="69">
        <f t="shared" ref="D105:V105" si="84">SUM(D106:D114)</f>
        <v>170347.06</v>
      </c>
      <c r="E105" s="69">
        <f t="shared" si="84"/>
        <v>162418.8</v>
      </c>
      <c r="F105" s="69">
        <f t="shared" si="84"/>
        <v>7928.26</v>
      </c>
      <c r="G105" s="69">
        <f t="shared" ref="G105" si="85">SUM(G106:G114)</f>
        <v>657.12</v>
      </c>
      <c r="H105" s="69">
        <f t="shared" ref="H105" si="86">SUM(H106:H114)</f>
        <v>-650.62</v>
      </c>
      <c r="I105" s="69">
        <f t="shared" ref="I105" si="87">SUM(I106:I114)</f>
        <v>1271.87</v>
      </c>
      <c r="J105" s="69">
        <f t="shared" ref="J105" si="88">SUM(J106:J114)</f>
        <v>35.87</v>
      </c>
      <c r="K105" s="69">
        <f t="shared" si="84"/>
        <v>0</v>
      </c>
      <c r="L105" s="96">
        <f t="shared" si="84"/>
        <v>6970.39</v>
      </c>
      <c r="M105" s="96">
        <f t="shared" si="84"/>
        <v>4650.45</v>
      </c>
      <c r="N105" s="96">
        <f t="shared" si="84"/>
        <v>2289.94</v>
      </c>
      <c r="O105" s="96">
        <f t="shared" si="84"/>
        <v>19.12</v>
      </c>
      <c r="P105" s="96">
        <f t="shared" si="84"/>
        <v>10.88</v>
      </c>
      <c r="Q105" s="96">
        <f t="shared" si="84"/>
        <v>0</v>
      </c>
      <c r="R105" s="96">
        <f t="shared" si="84"/>
        <v>3588.6</v>
      </c>
      <c r="S105" s="96">
        <f t="shared" si="84"/>
        <v>1948.96</v>
      </c>
      <c r="T105" s="96">
        <f t="shared" si="84"/>
        <v>1610.74</v>
      </c>
      <c r="U105" s="96">
        <f t="shared" si="84"/>
        <v>18.75</v>
      </c>
      <c r="V105" s="96">
        <f t="shared" si="84"/>
        <v>10.15</v>
      </c>
      <c r="W105" s="96">
        <v>0</v>
      </c>
      <c r="X105" s="69">
        <f>SUM(X106:X114)</f>
        <v>0</v>
      </c>
      <c r="Y105" s="69">
        <f>SUM(Y106:Y114)</f>
        <v>-7318</v>
      </c>
      <c r="Z105" s="69">
        <f>SUM(Z106:Z114)</f>
        <v>4030.15</v>
      </c>
    </row>
    <row r="106" ht="26" customHeight="1" spans="1:26">
      <c r="A106" s="40" t="s">
        <v>206</v>
      </c>
      <c r="B106" s="41">
        <v>84</v>
      </c>
      <c r="C106" s="63" t="s">
        <v>207</v>
      </c>
      <c r="D106" s="43">
        <f t="shared" ref="D106:D114" si="89">E106+F106</f>
        <v>31463.46</v>
      </c>
      <c r="E106" s="44">
        <v>29762.18</v>
      </c>
      <c r="F106" s="44">
        <f t="shared" ref="F106:F114" si="90">G106+K106+L106+R106+X106+Y106+Z106</f>
        <v>1701.28</v>
      </c>
      <c r="G106" s="44">
        <f t="shared" ref="G106:G114" si="91">H106+I106+J106</f>
        <v>165.6</v>
      </c>
      <c r="H106" s="44">
        <v>-110.49</v>
      </c>
      <c r="I106" s="44">
        <v>279.04</v>
      </c>
      <c r="J106" s="44">
        <v>-2.95</v>
      </c>
      <c r="K106" s="44"/>
      <c r="L106" s="54">
        <f t="shared" si="78"/>
        <v>906.5</v>
      </c>
      <c r="M106" s="54">
        <v>529.9</v>
      </c>
      <c r="N106" s="54">
        <v>376.6</v>
      </c>
      <c r="O106" s="54">
        <v>0</v>
      </c>
      <c r="P106" s="54">
        <v>0</v>
      </c>
      <c r="Q106" s="54"/>
      <c r="R106" s="59">
        <f t="shared" ref="R106:R114" si="92">SUM(S106:V106)</f>
        <v>507.12</v>
      </c>
      <c r="S106" s="54">
        <v>277.08</v>
      </c>
      <c r="T106" s="54">
        <v>230.04</v>
      </c>
      <c r="U106" s="54">
        <v>0</v>
      </c>
      <c r="V106" s="54">
        <v>0</v>
      </c>
      <c r="W106" s="54"/>
      <c r="X106" s="60"/>
      <c r="Y106" s="44">
        <v>-984</v>
      </c>
      <c r="Z106" s="43">
        <v>1106.06</v>
      </c>
    </row>
    <row r="107" ht="26" customHeight="1" spans="1:26">
      <c r="A107" s="40" t="s">
        <v>208</v>
      </c>
      <c r="B107" s="41">
        <v>85</v>
      </c>
      <c r="C107" s="42" t="s">
        <v>209</v>
      </c>
      <c r="D107" s="43">
        <f t="shared" si="89"/>
        <v>26105.8</v>
      </c>
      <c r="E107" s="44">
        <v>25100.62</v>
      </c>
      <c r="F107" s="44">
        <f t="shared" si="90"/>
        <v>1005.18</v>
      </c>
      <c r="G107" s="44">
        <f t="shared" si="91"/>
        <v>81.55</v>
      </c>
      <c r="H107" s="44">
        <v>-81.08</v>
      </c>
      <c r="I107" s="44">
        <v>154.56</v>
      </c>
      <c r="J107" s="44">
        <v>8.07</v>
      </c>
      <c r="K107" s="44"/>
      <c r="L107" s="54">
        <f t="shared" si="78"/>
        <v>1123.08</v>
      </c>
      <c r="M107" s="54">
        <v>792.66</v>
      </c>
      <c r="N107" s="54">
        <v>330.42</v>
      </c>
      <c r="O107" s="54">
        <v>0</v>
      </c>
      <c r="P107" s="54">
        <v>0</v>
      </c>
      <c r="Q107" s="54"/>
      <c r="R107" s="59">
        <f t="shared" si="92"/>
        <v>550.54</v>
      </c>
      <c r="S107" s="54">
        <v>312.17</v>
      </c>
      <c r="T107" s="54">
        <v>238.37</v>
      </c>
      <c r="U107" s="54">
        <v>0</v>
      </c>
      <c r="V107" s="54">
        <v>0</v>
      </c>
      <c r="W107" s="54"/>
      <c r="X107" s="60"/>
      <c r="Y107" s="44">
        <v>-1348</v>
      </c>
      <c r="Z107" s="43">
        <v>598.01</v>
      </c>
    </row>
    <row r="108" ht="26" customHeight="1" spans="1:26">
      <c r="A108" s="40" t="s">
        <v>210</v>
      </c>
      <c r="B108" s="41">
        <v>86</v>
      </c>
      <c r="C108" s="42" t="s">
        <v>211</v>
      </c>
      <c r="D108" s="43">
        <f t="shared" si="89"/>
        <v>44401.1</v>
      </c>
      <c r="E108" s="44">
        <v>43527.02</v>
      </c>
      <c r="F108" s="44">
        <f t="shared" si="90"/>
        <v>874.079999999999</v>
      </c>
      <c r="G108" s="44">
        <f t="shared" si="91"/>
        <v>58.41</v>
      </c>
      <c r="H108" s="44">
        <v>-178.34</v>
      </c>
      <c r="I108" s="44">
        <v>233.05</v>
      </c>
      <c r="J108" s="44">
        <v>3.7</v>
      </c>
      <c r="K108" s="44"/>
      <c r="L108" s="54">
        <f t="shared" si="78"/>
        <v>1904.15</v>
      </c>
      <c r="M108" s="54">
        <v>1364.37</v>
      </c>
      <c r="N108" s="54">
        <v>525.77</v>
      </c>
      <c r="O108" s="54">
        <v>8.31</v>
      </c>
      <c r="P108" s="54">
        <v>5.7</v>
      </c>
      <c r="Q108" s="54"/>
      <c r="R108" s="59">
        <f t="shared" si="92"/>
        <v>965.46</v>
      </c>
      <c r="S108" s="54">
        <v>537.28</v>
      </c>
      <c r="T108" s="54">
        <v>414.71</v>
      </c>
      <c r="U108" s="54">
        <v>8.15</v>
      </c>
      <c r="V108" s="54">
        <v>5.32</v>
      </c>
      <c r="W108" s="54"/>
      <c r="X108" s="60"/>
      <c r="Y108" s="44">
        <v>-2863</v>
      </c>
      <c r="Z108" s="43">
        <v>809.059999999999</v>
      </c>
    </row>
    <row r="109" ht="26" customHeight="1" spans="1:26">
      <c r="A109" s="40" t="s">
        <v>212</v>
      </c>
      <c r="B109" s="41">
        <v>87</v>
      </c>
      <c r="C109" s="42" t="s">
        <v>213</v>
      </c>
      <c r="D109" s="43">
        <f t="shared" si="89"/>
        <v>18770.26</v>
      </c>
      <c r="E109" s="44">
        <v>17747.72</v>
      </c>
      <c r="F109" s="44">
        <f t="shared" si="90"/>
        <v>1022.54</v>
      </c>
      <c r="G109" s="44">
        <f t="shared" si="91"/>
        <v>135.77</v>
      </c>
      <c r="H109" s="44">
        <v>-73.71</v>
      </c>
      <c r="I109" s="44">
        <v>197.82</v>
      </c>
      <c r="J109" s="44">
        <v>11.66</v>
      </c>
      <c r="K109" s="44"/>
      <c r="L109" s="54">
        <f t="shared" si="78"/>
        <v>683.9</v>
      </c>
      <c r="M109" s="54">
        <v>425.78</v>
      </c>
      <c r="N109" s="54">
        <v>258.12</v>
      </c>
      <c r="O109" s="54">
        <v>0</v>
      </c>
      <c r="P109" s="54">
        <v>0</v>
      </c>
      <c r="Q109" s="54"/>
      <c r="R109" s="59">
        <f t="shared" si="92"/>
        <v>413.43</v>
      </c>
      <c r="S109" s="54">
        <v>222.06</v>
      </c>
      <c r="T109" s="54">
        <v>191.37</v>
      </c>
      <c r="U109" s="54">
        <v>0</v>
      </c>
      <c r="V109" s="54">
        <v>0</v>
      </c>
      <c r="W109" s="54"/>
      <c r="X109" s="60"/>
      <c r="Y109" s="44">
        <v>-697</v>
      </c>
      <c r="Z109" s="43">
        <v>486.44</v>
      </c>
    </row>
    <row r="110" ht="26" customHeight="1" spans="1:26">
      <c r="A110" s="40" t="s">
        <v>214</v>
      </c>
      <c r="B110" s="41">
        <v>88</v>
      </c>
      <c r="C110" s="42" t="s">
        <v>215</v>
      </c>
      <c r="D110" s="43">
        <f t="shared" si="89"/>
        <v>20999.97</v>
      </c>
      <c r="E110" s="44">
        <v>19646.95</v>
      </c>
      <c r="F110" s="44">
        <f t="shared" si="90"/>
        <v>1353.02</v>
      </c>
      <c r="G110" s="44">
        <f t="shared" si="91"/>
        <v>58.79</v>
      </c>
      <c r="H110" s="44">
        <v>-95.56</v>
      </c>
      <c r="I110" s="44">
        <v>157.57</v>
      </c>
      <c r="J110" s="44">
        <v>-3.22</v>
      </c>
      <c r="K110" s="44"/>
      <c r="L110" s="54">
        <f t="shared" si="78"/>
        <v>972.09</v>
      </c>
      <c r="M110" s="54">
        <v>594.85</v>
      </c>
      <c r="N110" s="54">
        <v>377.24</v>
      </c>
      <c r="O110" s="54">
        <v>0</v>
      </c>
      <c r="P110" s="54">
        <v>0</v>
      </c>
      <c r="Q110" s="54"/>
      <c r="R110" s="59">
        <f t="shared" si="92"/>
        <v>498.97</v>
      </c>
      <c r="S110" s="54">
        <v>246.8</v>
      </c>
      <c r="T110" s="54">
        <v>252.17</v>
      </c>
      <c r="U110" s="54">
        <v>0</v>
      </c>
      <c r="V110" s="54">
        <v>0</v>
      </c>
      <c r="W110" s="54"/>
      <c r="X110" s="60"/>
      <c r="Y110" s="44">
        <v>-726</v>
      </c>
      <c r="Z110" s="43">
        <v>549.17</v>
      </c>
    </row>
    <row r="111" ht="26" customHeight="1" spans="1:26">
      <c r="A111" s="40" t="s">
        <v>216</v>
      </c>
      <c r="B111" s="41">
        <v>89</v>
      </c>
      <c r="C111" s="42" t="s">
        <v>217</v>
      </c>
      <c r="D111" s="43">
        <f t="shared" si="89"/>
        <v>8786.09</v>
      </c>
      <c r="E111" s="44">
        <v>7990.21</v>
      </c>
      <c r="F111" s="44">
        <f t="shared" si="90"/>
        <v>795.88</v>
      </c>
      <c r="G111" s="44">
        <f t="shared" si="91"/>
        <v>46.84</v>
      </c>
      <c r="H111" s="44">
        <v>-49.87</v>
      </c>
      <c r="I111" s="44">
        <v>94.88</v>
      </c>
      <c r="J111" s="44">
        <v>1.83</v>
      </c>
      <c r="K111" s="44"/>
      <c r="L111" s="54">
        <f t="shared" si="78"/>
        <v>428.98</v>
      </c>
      <c r="M111" s="54">
        <v>281.11</v>
      </c>
      <c r="N111" s="54">
        <v>147.87</v>
      </c>
      <c r="O111" s="54">
        <v>0</v>
      </c>
      <c r="P111" s="54">
        <v>0</v>
      </c>
      <c r="Q111" s="54"/>
      <c r="R111" s="59">
        <f t="shared" si="92"/>
        <v>206.77</v>
      </c>
      <c r="S111" s="54">
        <v>110.67</v>
      </c>
      <c r="T111" s="54">
        <v>96.1</v>
      </c>
      <c r="U111" s="54">
        <v>0</v>
      </c>
      <c r="V111" s="54">
        <v>0</v>
      </c>
      <c r="W111" s="54"/>
      <c r="X111" s="60"/>
      <c r="Y111" s="44">
        <v>-60</v>
      </c>
      <c r="Z111" s="43">
        <v>173.29</v>
      </c>
    </row>
    <row r="112" ht="26" customHeight="1" spans="1:26">
      <c r="A112" s="40" t="s">
        <v>218</v>
      </c>
      <c r="B112" s="41">
        <v>90</v>
      </c>
      <c r="C112" s="42" t="s">
        <v>219</v>
      </c>
      <c r="D112" s="43">
        <f t="shared" si="89"/>
        <v>17443.94</v>
      </c>
      <c r="E112" s="44">
        <v>16409.04</v>
      </c>
      <c r="F112" s="44">
        <f t="shared" si="90"/>
        <v>1034.9</v>
      </c>
      <c r="G112" s="44">
        <f t="shared" si="91"/>
        <v>109.07</v>
      </c>
      <c r="H112" s="44">
        <v>-68.89</v>
      </c>
      <c r="I112" s="44">
        <v>177.62</v>
      </c>
      <c r="J112" s="44">
        <v>0.34</v>
      </c>
      <c r="K112" s="44"/>
      <c r="L112" s="54">
        <f t="shared" si="78"/>
        <v>864.73</v>
      </c>
      <c r="M112" s="54">
        <v>603.5</v>
      </c>
      <c r="N112" s="54">
        <v>261.23</v>
      </c>
      <c r="O112" s="54">
        <v>0</v>
      </c>
      <c r="P112" s="54">
        <v>0</v>
      </c>
      <c r="Q112" s="54"/>
      <c r="R112" s="59">
        <f t="shared" si="92"/>
        <v>390.97</v>
      </c>
      <c r="S112" s="54">
        <v>220.41</v>
      </c>
      <c r="T112" s="54">
        <v>170.56</v>
      </c>
      <c r="U112" s="54">
        <v>0</v>
      </c>
      <c r="V112" s="54">
        <v>0</v>
      </c>
      <c r="W112" s="54"/>
      <c r="X112" s="60"/>
      <c r="Y112" s="44">
        <v>-640</v>
      </c>
      <c r="Z112" s="43">
        <v>310.13</v>
      </c>
    </row>
    <row r="113" ht="26" customHeight="1" spans="1:26">
      <c r="A113" s="40" t="s">
        <v>220</v>
      </c>
      <c r="B113" s="41">
        <v>91</v>
      </c>
      <c r="C113" s="42" t="s">
        <v>221</v>
      </c>
      <c r="D113" s="43">
        <f t="shared" si="89"/>
        <v>2176.75</v>
      </c>
      <c r="E113" s="44">
        <v>2055.54</v>
      </c>
      <c r="F113" s="44">
        <f t="shared" si="90"/>
        <v>121.21</v>
      </c>
      <c r="G113" s="44">
        <f t="shared" si="91"/>
        <v>9.74</v>
      </c>
      <c r="H113" s="44">
        <v>8.12</v>
      </c>
      <c r="I113" s="44">
        <v>1.6</v>
      </c>
      <c r="J113" s="44">
        <v>0.02</v>
      </c>
      <c r="K113" s="44"/>
      <c r="L113" s="54">
        <f t="shared" si="78"/>
        <v>75.54</v>
      </c>
      <c r="M113" s="54">
        <v>58.28</v>
      </c>
      <c r="N113" s="54">
        <v>17.26</v>
      </c>
      <c r="O113" s="54">
        <v>0</v>
      </c>
      <c r="P113" s="54">
        <v>0</v>
      </c>
      <c r="Q113" s="54"/>
      <c r="R113" s="59">
        <f t="shared" si="92"/>
        <v>37.94</v>
      </c>
      <c r="S113" s="54">
        <v>22.49</v>
      </c>
      <c r="T113" s="54">
        <v>15.45</v>
      </c>
      <c r="U113" s="54">
        <v>0</v>
      </c>
      <c r="V113" s="54">
        <v>0</v>
      </c>
      <c r="W113" s="54"/>
      <c r="X113" s="60"/>
      <c r="Y113" s="44">
        <v>0</v>
      </c>
      <c r="Z113" s="43">
        <v>-2.0100000000001</v>
      </c>
    </row>
    <row r="114" ht="26" customHeight="1" spans="1:26">
      <c r="A114" s="40" t="s">
        <v>222</v>
      </c>
      <c r="B114" s="41">
        <v>92</v>
      </c>
      <c r="C114" s="64" t="s">
        <v>223</v>
      </c>
      <c r="D114" s="43">
        <f t="shared" si="89"/>
        <v>199.69</v>
      </c>
      <c r="E114" s="44">
        <v>179.52</v>
      </c>
      <c r="F114" s="44">
        <f t="shared" si="90"/>
        <v>20.17</v>
      </c>
      <c r="G114" s="44">
        <f t="shared" si="91"/>
        <v>-8.65</v>
      </c>
      <c r="H114" s="44">
        <v>-0.8</v>
      </c>
      <c r="I114" s="44">
        <v>-24.27</v>
      </c>
      <c r="J114" s="44">
        <v>16.42</v>
      </c>
      <c r="K114" s="44"/>
      <c r="L114" s="54">
        <f t="shared" si="78"/>
        <v>11.42</v>
      </c>
      <c r="M114" s="54">
        <v>0</v>
      </c>
      <c r="N114" s="54">
        <v>-4.57</v>
      </c>
      <c r="O114" s="54">
        <v>10.81</v>
      </c>
      <c r="P114" s="54">
        <v>5.18</v>
      </c>
      <c r="Q114" s="54"/>
      <c r="R114" s="59">
        <f t="shared" si="92"/>
        <v>17.4</v>
      </c>
      <c r="S114" s="54">
        <v>0</v>
      </c>
      <c r="T114" s="54">
        <v>1.97</v>
      </c>
      <c r="U114" s="54">
        <v>10.6</v>
      </c>
      <c r="V114" s="54">
        <v>4.83</v>
      </c>
      <c r="W114" s="54"/>
      <c r="X114" s="60"/>
      <c r="Y114" s="44"/>
      <c r="Z114" s="43"/>
    </row>
    <row r="115" s="4" customFormat="1" ht="26" customHeight="1" spans="1:26">
      <c r="A115" s="36"/>
      <c r="B115" s="37"/>
      <c r="C115" s="38" t="s">
        <v>224</v>
      </c>
      <c r="D115" s="69">
        <f t="shared" ref="D115:V115" si="93">SUM(D116:D127)</f>
        <v>58248.63</v>
      </c>
      <c r="E115" s="69">
        <f t="shared" si="93"/>
        <v>53313.42</v>
      </c>
      <c r="F115" s="69">
        <f t="shared" si="93"/>
        <v>4935.21</v>
      </c>
      <c r="G115" s="69">
        <f t="shared" ref="G115" si="94">SUM(G116:G127)</f>
        <v>-271.55</v>
      </c>
      <c r="H115" s="69">
        <f t="shared" ref="H115" si="95">SUM(H116:H127)</f>
        <v>-679.15</v>
      </c>
      <c r="I115" s="69">
        <f t="shared" ref="I115" si="96">SUM(I116:I127)</f>
        <v>493.6</v>
      </c>
      <c r="J115" s="69">
        <f t="shared" ref="J115" si="97">SUM(J116:J127)</f>
        <v>-86</v>
      </c>
      <c r="K115" s="69">
        <f t="shared" si="93"/>
        <v>0</v>
      </c>
      <c r="L115" s="96">
        <f t="shared" si="93"/>
        <v>1063.95</v>
      </c>
      <c r="M115" s="96">
        <f t="shared" si="93"/>
        <v>363.1</v>
      </c>
      <c r="N115" s="96">
        <f t="shared" si="93"/>
        <v>655.68</v>
      </c>
      <c r="O115" s="96">
        <f t="shared" si="93"/>
        <v>29.26</v>
      </c>
      <c r="P115" s="96">
        <f t="shared" si="93"/>
        <v>15.91</v>
      </c>
      <c r="Q115" s="96">
        <f t="shared" si="93"/>
        <v>0</v>
      </c>
      <c r="R115" s="96">
        <f t="shared" si="93"/>
        <v>841.7</v>
      </c>
      <c r="S115" s="96">
        <f t="shared" si="93"/>
        <v>370.07</v>
      </c>
      <c r="T115" s="96">
        <f t="shared" si="93"/>
        <v>428.12</v>
      </c>
      <c r="U115" s="96">
        <f t="shared" si="93"/>
        <v>28.67</v>
      </c>
      <c r="V115" s="96">
        <f t="shared" si="93"/>
        <v>14.84</v>
      </c>
      <c r="W115" s="96">
        <v>0</v>
      </c>
      <c r="X115" s="69">
        <f>SUM(X116:X127)</f>
        <v>0</v>
      </c>
      <c r="Y115" s="69">
        <f>SUM(Y116:Y127)</f>
        <v>-1271</v>
      </c>
      <c r="Z115" s="69">
        <f>SUM(Z116:Z127)</f>
        <v>4572.11</v>
      </c>
    </row>
    <row r="116" ht="26" customHeight="1" spans="1:26">
      <c r="A116" s="101" t="s">
        <v>225</v>
      </c>
      <c r="B116" s="41">
        <v>93</v>
      </c>
      <c r="C116" s="63" t="s">
        <v>226</v>
      </c>
      <c r="D116" s="43">
        <f t="shared" ref="D116:D127" si="98">E116+F116</f>
        <v>11229.65</v>
      </c>
      <c r="E116" s="44">
        <v>11150.02</v>
      </c>
      <c r="F116" s="44">
        <f t="shared" ref="F116:F127" si="99">G116+K116+L116+R116+X116+Y116+Z116</f>
        <v>79.63</v>
      </c>
      <c r="G116" s="44">
        <f t="shared" ref="G116:G127" si="100">H116+I116+J116</f>
        <v>305</v>
      </c>
      <c r="H116" s="44">
        <v>213.13</v>
      </c>
      <c r="I116" s="44">
        <v>108.83</v>
      </c>
      <c r="J116" s="44">
        <v>-16.96</v>
      </c>
      <c r="K116" s="44"/>
      <c r="L116" s="54">
        <f t="shared" si="78"/>
        <v>224.39</v>
      </c>
      <c r="M116" s="54">
        <v>112.28</v>
      </c>
      <c r="N116" s="54">
        <v>83.92</v>
      </c>
      <c r="O116" s="54">
        <v>16.19</v>
      </c>
      <c r="P116" s="54">
        <v>12</v>
      </c>
      <c r="Q116" s="54"/>
      <c r="R116" s="59">
        <f t="shared" ref="R116:R127" si="101">SUM(S116:V116)</f>
        <v>156.24</v>
      </c>
      <c r="S116" s="54">
        <v>96.27</v>
      </c>
      <c r="T116" s="54">
        <v>32.91</v>
      </c>
      <c r="U116" s="54">
        <v>15.86</v>
      </c>
      <c r="V116" s="54">
        <v>11.2</v>
      </c>
      <c r="W116" s="54"/>
      <c r="X116" s="60"/>
      <c r="Y116" s="44">
        <v>-606</v>
      </c>
      <c r="Z116" s="44"/>
    </row>
    <row r="117" ht="26" customHeight="1" spans="1:26">
      <c r="A117" s="40" t="s">
        <v>227</v>
      </c>
      <c r="B117" s="41">
        <v>94</v>
      </c>
      <c r="C117" s="42" t="s">
        <v>228</v>
      </c>
      <c r="D117" s="43">
        <f t="shared" si="98"/>
        <v>2013.57</v>
      </c>
      <c r="E117" s="44">
        <v>2052.6</v>
      </c>
      <c r="F117" s="44">
        <f t="shared" si="99"/>
        <v>-39.03</v>
      </c>
      <c r="G117" s="44">
        <f t="shared" si="100"/>
        <v>47.28</v>
      </c>
      <c r="H117" s="44">
        <v>34.8</v>
      </c>
      <c r="I117" s="44">
        <v>15.73</v>
      </c>
      <c r="J117" s="44">
        <v>-3.25</v>
      </c>
      <c r="K117" s="44"/>
      <c r="L117" s="54">
        <f t="shared" si="78"/>
        <v>-74.42</v>
      </c>
      <c r="M117" s="54">
        <v>-67.43</v>
      </c>
      <c r="N117" s="54">
        <v>-10.74</v>
      </c>
      <c r="O117" s="54">
        <v>3.75</v>
      </c>
      <c r="P117" s="54">
        <v>0</v>
      </c>
      <c r="Q117" s="54"/>
      <c r="R117" s="59">
        <f t="shared" si="101"/>
        <v>20.11</v>
      </c>
      <c r="S117" s="54">
        <v>2.6</v>
      </c>
      <c r="T117" s="54">
        <v>13.83</v>
      </c>
      <c r="U117" s="54">
        <v>3.68</v>
      </c>
      <c r="V117" s="54">
        <v>0</v>
      </c>
      <c r="W117" s="54"/>
      <c r="X117" s="60"/>
      <c r="Y117" s="44">
        <v>-32</v>
      </c>
      <c r="Z117" s="44"/>
    </row>
    <row r="118" ht="26" customHeight="1" spans="1:26">
      <c r="A118" s="40" t="s">
        <v>229</v>
      </c>
      <c r="B118" s="41">
        <v>95</v>
      </c>
      <c r="C118" s="42" t="s">
        <v>230</v>
      </c>
      <c r="D118" s="43">
        <f t="shared" si="98"/>
        <v>608.75</v>
      </c>
      <c r="E118" s="44">
        <v>556.64</v>
      </c>
      <c r="F118" s="44">
        <f t="shared" si="99"/>
        <v>52.11</v>
      </c>
      <c r="G118" s="44">
        <f t="shared" si="100"/>
        <v>22.79</v>
      </c>
      <c r="H118" s="44">
        <v>16.23</v>
      </c>
      <c r="I118" s="44">
        <v>7</v>
      </c>
      <c r="J118" s="44">
        <v>-0.44</v>
      </c>
      <c r="K118" s="44"/>
      <c r="L118" s="54">
        <f t="shared" si="78"/>
        <v>24.11</v>
      </c>
      <c r="M118" s="54">
        <v>18.43</v>
      </c>
      <c r="N118" s="54">
        <v>5.68</v>
      </c>
      <c r="O118" s="54">
        <v>0</v>
      </c>
      <c r="P118" s="54">
        <v>0</v>
      </c>
      <c r="Q118" s="54"/>
      <c r="R118" s="59">
        <f t="shared" si="101"/>
        <v>11.21</v>
      </c>
      <c r="S118" s="54">
        <v>7.03</v>
      </c>
      <c r="T118" s="54">
        <v>4.18</v>
      </c>
      <c r="U118" s="54">
        <v>0</v>
      </c>
      <c r="V118" s="54">
        <v>0</v>
      </c>
      <c r="W118" s="54"/>
      <c r="X118" s="60"/>
      <c r="Y118" s="44">
        <v>-6</v>
      </c>
      <c r="Z118" s="44"/>
    </row>
    <row r="119" ht="26" customHeight="1" spans="1:26">
      <c r="A119" s="40" t="s">
        <v>231</v>
      </c>
      <c r="B119" s="41">
        <v>96</v>
      </c>
      <c r="C119" s="42" t="s">
        <v>232</v>
      </c>
      <c r="D119" s="43">
        <f t="shared" si="98"/>
        <v>8598.04</v>
      </c>
      <c r="E119" s="44">
        <v>9332.78</v>
      </c>
      <c r="F119" s="44">
        <f t="shared" si="99"/>
        <v>-734.74</v>
      </c>
      <c r="G119" s="44">
        <f t="shared" si="100"/>
        <v>-304.29</v>
      </c>
      <c r="H119" s="44">
        <v>-366.1</v>
      </c>
      <c r="I119" s="44">
        <v>76.46</v>
      </c>
      <c r="J119" s="44">
        <v>-14.65</v>
      </c>
      <c r="K119" s="44"/>
      <c r="L119" s="54">
        <f t="shared" ref="L119:L145" si="102">M119+N119+O119+P119</f>
        <v>-55.4</v>
      </c>
      <c r="M119" s="54">
        <v>7.92</v>
      </c>
      <c r="N119" s="54">
        <v>-68.38</v>
      </c>
      <c r="O119" s="54">
        <v>3.63</v>
      </c>
      <c r="P119" s="54">
        <v>1.43</v>
      </c>
      <c r="Q119" s="54"/>
      <c r="R119" s="59">
        <f t="shared" si="101"/>
        <v>84.95</v>
      </c>
      <c r="S119" s="54">
        <v>53.46</v>
      </c>
      <c r="T119" s="54">
        <v>26.61</v>
      </c>
      <c r="U119" s="54">
        <v>3.55</v>
      </c>
      <c r="V119" s="54">
        <v>1.33</v>
      </c>
      <c r="W119" s="54"/>
      <c r="X119" s="60"/>
      <c r="Y119" s="44">
        <v>-460</v>
      </c>
      <c r="Z119" s="44"/>
    </row>
    <row r="120" ht="26" customHeight="1" spans="1:26">
      <c r="A120" s="40" t="s">
        <v>233</v>
      </c>
      <c r="B120" s="41">
        <v>97</v>
      </c>
      <c r="C120" s="42" t="s">
        <v>234</v>
      </c>
      <c r="D120" s="43">
        <f t="shared" si="98"/>
        <v>4569.12</v>
      </c>
      <c r="E120" s="44">
        <v>2958.68</v>
      </c>
      <c r="F120" s="44">
        <f t="shared" si="99"/>
        <v>1610.44</v>
      </c>
      <c r="G120" s="44">
        <f t="shared" si="100"/>
        <v>-49.07</v>
      </c>
      <c r="H120" s="44">
        <v>-85.9</v>
      </c>
      <c r="I120" s="44">
        <v>43.03</v>
      </c>
      <c r="J120" s="44">
        <v>-6.2</v>
      </c>
      <c r="K120" s="44"/>
      <c r="L120" s="54">
        <f t="shared" si="102"/>
        <v>103.73</v>
      </c>
      <c r="M120" s="54">
        <v>35.26</v>
      </c>
      <c r="N120" s="54">
        <v>68.47</v>
      </c>
      <c r="O120" s="54">
        <v>0</v>
      </c>
      <c r="P120" s="54">
        <v>0</v>
      </c>
      <c r="Q120" s="54"/>
      <c r="R120" s="59">
        <f t="shared" si="101"/>
        <v>56.24</v>
      </c>
      <c r="S120" s="54">
        <v>22.71</v>
      </c>
      <c r="T120" s="54">
        <v>33.53</v>
      </c>
      <c r="U120" s="54">
        <v>0</v>
      </c>
      <c r="V120" s="54">
        <v>0</v>
      </c>
      <c r="W120" s="54"/>
      <c r="X120" s="60"/>
      <c r="Y120" s="44"/>
      <c r="Z120" s="43">
        <v>1499.54</v>
      </c>
    </row>
    <row r="121" ht="26" customHeight="1" spans="1:26">
      <c r="A121" s="40" t="s">
        <v>235</v>
      </c>
      <c r="B121" s="41">
        <v>98</v>
      </c>
      <c r="C121" s="42" t="s">
        <v>236</v>
      </c>
      <c r="D121" s="43">
        <f t="shared" si="98"/>
        <v>5998.26</v>
      </c>
      <c r="E121" s="44">
        <v>5797.54</v>
      </c>
      <c r="F121" s="44">
        <f t="shared" si="99"/>
        <v>200.72</v>
      </c>
      <c r="G121" s="44">
        <f t="shared" si="100"/>
        <v>-55.19</v>
      </c>
      <c r="H121" s="44">
        <v>-80.52</v>
      </c>
      <c r="I121" s="44">
        <v>32.03</v>
      </c>
      <c r="J121" s="44">
        <v>-6.7</v>
      </c>
      <c r="K121" s="44"/>
      <c r="L121" s="54">
        <f t="shared" si="102"/>
        <v>178.15</v>
      </c>
      <c r="M121" s="54">
        <v>54.02</v>
      </c>
      <c r="N121" s="54">
        <v>117.78</v>
      </c>
      <c r="O121" s="54">
        <v>4.25</v>
      </c>
      <c r="P121" s="54">
        <v>2.1</v>
      </c>
      <c r="Q121" s="54"/>
      <c r="R121" s="59">
        <f t="shared" si="101"/>
        <v>107.76</v>
      </c>
      <c r="S121" s="54">
        <v>38.18</v>
      </c>
      <c r="T121" s="54">
        <v>63.45</v>
      </c>
      <c r="U121" s="54">
        <v>4.17</v>
      </c>
      <c r="V121" s="54">
        <v>1.96</v>
      </c>
      <c r="W121" s="54"/>
      <c r="X121" s="60"/>
      <c r="Y121" s="44">
        <v>-30</v>
      </c>
      <c r="Z121" s="44"/>
    </row>
    <row r="122" ht="26" customHeight="1" spans="1:26">
      <c r="A122" s="40" t="s">
        <v>237</v>
      </c>
      <c r="B122" s="41">
        <v>99</v>
      </c>
      <c r="C122" s="42" t="s">
        <v>238</v>
      </c>
      <c r="D122" s="43">
        <f t="shared" si="98"/>
        <v>5117.11</v>
      </c>
      <c r="E122" s="44">
        <v>4902.07</v>
      </c>
      <c r="F122" s="44">
        <f t="shared" si="99"/>
        <v>215.04</v>
      </c>
      <c r="G122" s="44">
        <f t="shared" si="100"/>
        <v>-55.68</v>
      </c>
      <c r="H122" s="44">
        <v>-99.59</v>
      </c>
      <c r="I122" s="44">
        <v>51.58</v>
      </c>
      <c r="J122" s="44">
        <v>-7.67</v>
      </c>
      <c r="K122" s="44"/>
      <c r="L122" s="54">
        <f t="shared" si="102"/>
        <v>185.95</v>
      </c>
      <c r="M122" s="54">
        <v>33.59</v>
      </c>
      <c r="N122" s="54">
        <v>152.36</v>
      </c>
      <c r="O122" s="54">
        <v>0</v>
      </c>
      <c r="P122" s="54">
        <v>0</v>
      </c>
      <c r="Q122" s="54"/>
      <c r="R122" s="59">
        <f t="shared" si="101"/>
        <v>112.77</v>
      </c>
      <c r="S122" s="54">
        <v>29.72</v>
      </c>
      <c r="T122" s="54">
        <v>83.05</v>
      </c>
      <c r="U122" s="54">
        <v>0</v>
      </c>
      <c r="V122" s="54">
        <v>0</v>
      </c>
      <c r="W122" s="54"/>
      <c r="X122" s="60"/>
      <c r="Y122" s="44">
        <v>-28</v>
      </c>
      <c r="Z122" s="44"/>
    </row>
    <row r="123" ht="26" customHeight="1" spans="1:26">
      <c r="A123" s="40" t="s">
        <v>239</v>
      </c>
      <c r="B123" s="41">
        <v>100</v>
      </c>
      <c r="C123" s="42" t="s">
        <v>240</v>
      </c>
      <c r="D123" s="43">
        <f t="shared" si="98"/>
        <v>6162.06</v>
      </c>
      <c r="E123" s="44">
        <v>5963.95</v>
      </c>
      <c r="F123" s="44">
        <f t="shared" si="99"/>
        <v>198.11</v>
      </c>
      <c r="G123" s="44">
        <f t="shared" si="100"/>
        <v>-42.92</v>
      </c>
      <c r="H123" s="44">
        <v>-109.84</v>
      </c>
      <c r="I123" s="44">
        <v>75.79</v>
      </c>
      <c r="J123" s="44">
        <v>-8.87</v>
      </c>
      <c r="K123" s="44"/>
      <c r="L123" s="54">
        <f t="shared" si="102"/>
        <v>209.66</v>
      </c>
      <c r="M123" s="54">
        <v>72.11</v>
      </c>
      <c r="N123" s="54">
        <v>135.73</v>
      </c>
      <c r="O123" s="54">
        <v>1.44</v>
      </c>
      <c r="P123" s="54">
        <v>0.38</v>
      </c>
      <c r="Q123" s="54"/>
      <c r="R123" s="59">
        <f t="shared" si="101"/>
        <v>119.37</v>
      </c>
      <c r="S123" s="54">
        <v>45.33</v>
      </c>
      <c r="T123" s="54">
        <v>72.28</v>
      </c>
      <c r="U123" s="54">
        <v>1.41</v>
      </c>
      <c r="V123" s="54">
        <v>0.35</v>
      </c>
      <c r="W123" s="54"/>
      <c r="X123" s="60"/>
      <c r="Y123" s="44">
        <v>-88</v>
      </c>
      <c r="Z123" s="44"/>
    </row>
    <row r="124" ht="26" customHeight="1" spans="1:26">
      <c r="A124" s="40" t="s">
        <v>241</v>
      </c>
      <c r="B124" s="41">
        <v>101</v>
      </c>
      <c r="C124" s="42" t="s">
        <v>242</v>
      </c>
      <c r="D124" s="43">
        <f t="shared" si="98"/>
        <v>5193.12</v>
      </c>
      <c r="E124" s="44">
        <v>3613.46</v>
      </c>
      <c r="F124" s="44">
        <f t="shared" si="99"/>
        <v>1579.66</v>
      </c>
      <c r="G124" s="44">
        <f t="shared" si="100"/>
        <v>-28.05</v>
      </c>
      <c r="H124" s="44">
        <v>-64.25</v>
      </c>
      <c r="I124" s="44">
        <v>37.23</v>
      </c>
      <c r="J124" s="44">
        <v>-1.03</v>
      </c>
      <c r="K124" s="44"/>
      <c r="L124" s="54">
        <f t="shared" si="102"/>
        <v>71.88</v>
      </c>
      <c r="M124" s="54">
        <v>25.96</v>
      </c>
      <c r="N124" s="54">
        <v>45.92</v>
      </c>
      <c r="O124" s="54">
        <v>0</v>
      </c>
      <c r="P124" s="54">
        <v>0</v>
      </c>
      <c r="Q124" s="54"/>
      <c r="R124" s="59">
        <f t="shared" si="101"/>
        <v>46.13</v>
      </c>
      <c r="S124" s="54">
        <v>22.23</v>
      </c>
      <c r="T124" s="54">
        <v>23.9</v>
      </c>
      <c r="U124" s="97">
        <v>0</v>
      </c>
      <c r="V124" s="97">
        <v>0</v>
      </c>
      <c r="W124" s="97"/>
      <c r="X124" s="98"/>
      <c r="Y124" s="44"/>
      <c r="Z124" s="43">
        <v>1489.7</v>
      </c>
    </row>
    <row r="125" ht="26" customHeight="1" spans="1:26">
      <c r="A125" s="40" t="s">
        <v>243</v>
      </c>
      <c r="B125" s="41">
        <v>102</v>
      </c>
      <c r="C125" s="42" t="s">
        <v>244</v>
      </c>
      <c r="D125" s="43">
        <f t="shared" si="98"/>
        <v>3565.67</v>
      </c>
      <c r="E125" s="44">
        <v>3469.72</v>
      </c>
      <c r="F125" s="44">
        <f t="shared" si="99"/>
        <v>95.95</v>
      </c>
      <c r="G125" s="44">
        <f t="shared" si="100"/>
        <v>-63.13</v>
      </c>
      <c r="H125" s="44">
        <v>-85.93</v>
      </c>
      <c r="I125" s="44">
        <v>34.89</v>
      </c>
      <c r="J125" s="44">
        <v>-12.09</v>
      </c>
      <c r="K125" s="44"/>
      <c r="L125" s="54">
        <f t="shared" si="102"/>
        <v>107.73</v>
      </c>
      <c r="M125" s="54">
        <v>29.66</v>
      </c>
      <c r="N125" s="54">
        <v>78.07</v>
      </c>
      <c r="O125" s="54">
        <v>0</v>
      </c>
      <c r="P125" s="54">
        <v>0</v>
      </c>
      <c r="Q125" s="54"/>
      <c r="R125" s="59">
        <f t="shared" si="101"/>
        <v>72.35</v>
      </c>
      <c r="S125" s="54">
        <v>26.66</v>
      </c>
      <c r="T125" s="54">
        <v>45.69</v>
      </c>
      <c r="U125" s="54">
        <v>0</v>
      </c>
      <c r="V125" s="54">
        <v>0</v>
      </c>
      <c r="W125" s="54"/>
      <c r="X125" s="60"/>
      <c r="Y125" s="44">
        <v>-21</v>
      </c>
      <c r="Z125" s="44"/>
    </row>
    <row r="126" ht="26" customHeight="1" spans="1:26">
      <c r="A126" s="40" t="s">
        <v>245</v>
      </c>
      <c r="B126" s="41">
        <v>103</v>
      </c>
      <c r="C126" s="42" t="s">
        <v>246</v>
      </c>
      <c r="D126" s="43">
        <f t="shared" si="98"/>
        <v>5193.28</v>
      </c>
      <c r="E126" s="44">
        <v>3515.96</v>
      </c>
      <c r="F126" s="44">
        <f t="shared" si="99"/>
        <v>1677.32</v>
      </c>
      <c r="G126" s="44">
        <f t="shared" si="100"/>
        <v>-48.29</v>
      </c>
      <c r="H126" s="44">
        <v>-51.18</v>
      </c>
      <c r="I126" s="44">
        <v>11.03</v>
      </c>
      <c r="J126" s="44">
        <v>-8.14</v>
      </c>
      <c r="K126" s="44"/>
      <c r="L126" s="54">
        <f t="shared" si="102"/>
        <v>88.17</v>
      </c>
      <c r="M126" s="54">
        <v>41.3</v>
      </c>
      <c r="N126" s="54">
        <v>46.87</v>
      </c>
      <c r="O126" s="54">
        <v>0</v>
      </c>
      <c r="P126" s="54">
        <v>0</v>
      </c>
      <c r="Q126" s="54"/>
      <c r="R126" s="59">
        <f t="shared" si="101"/>
        <v>54.57</v>
      </c>
      <c r="S126" s="54">
        <v>25.88</v>
      </c>
      <c r="T126" s="54">
        <v>28.69</v>
      </c>
      <c r="U126" s="54">
        <v>0</v>
      </c>
      <c r="V126" s="54">
        <v>0</v>
      </c>
      <c r="W126" s="54"/>
      <c r="X126" s="60"/>
      <c r="Y126" s="44"/>
      <c r="Z126" s="43">
        <v>1582.87</v>
      </c>
    </row>
    <row r="127" ht="26" customHeight="1" spans="1:26">
      <c r="A127" s="40" t="s">
        <v>247</v>
      </c>
      <c r="B127" s="41">
        <v>104</v>
      </c>
      <c r="C127" s="64" t="s">
        <v>248</v>
      </c>
      <c r="D127" s="43">
        <f t="shared" si="98"/>
        <v>0</v>
      </c>
      <c r="E127" s="44">
        <v>0</v>
      </c>
      <c r="F127" s="44">
        <f t="shared" si="99"/>
        <v>0</v>
      </c>
      <c r="G127" s="44">
        <f t="shared" si="100"/>
        <v>0</v>
      </c>
      <c r="H127" s="44">
        <v>0</v>
      </c>
      <c r="I127" s="44">
        <v>0</v>
      </c>
      <c r="J127" s="44">
        <v>0</v>
      </c>
      <c r="K127" s="44"/>
      <c r="L127" s="54">
        <f t="shared" si="102"/>
        <v>0</v>
      </c>
      <c r="M127" s="54">
        <v>0</v>
      </c>
      <c r="N127" s="54">
        <v>0</v>
      </c>
      <c r="O127" s="54">
        <v>0</v>
      </c>
      <c r="P127" s="54">
        <v>0</v>
      </c>
      <c r="Q127" s="54"/>
      <c r="R127" s="59">
        <f t="shared" si="101"/>
        <v>0</v>
      </c>
      <c r="S127" s="54">
        <v>0</v>
      </c>
      <c r="T127" s="54">
        <v>0</v>
      </c>
      <c r="U127" s="54">
        <v>0</v>
      </c>
      <c r="V127" s="54">
        <v>0</v>
      </c>
      <c r="W127" s="54"/>
      <c r="X127" s="43"/>
      <c r="Y127" s="44"/>
      <c r="Z127" s="44"/>
    </row>
    <row r="128" s="4" customFormat="1" ht="26" customHeight="1" spans="1:26">
      <c r="A128" s="36"/>
      <c r="B128" s="37"/>
      <c r="C128" s="38" t="s">
        <v>249</v>
      </c>
      <c r="D128" s="69">
        <f t="shared" ref="D128:V128" si="103">SUM(D129:D136)</f>
        <v>14516.95</v>
      </c>
      <c r="E128" s="69">
        <f t="shared" si="103"/>
        <v>13391.63</v>
      </c>
      <c r="F128" s="69">
        <f t="shared" si="103"/>
        <v>1125.32</v>
      </c>
      <c r="G128" s="69">
        <f t="shared" ref="G128" si="104">SUM(G129:G136)</f>
        <v>-140.110000000001</v>
      </c>
      <c r="H128" s="69">
        <f t="shared" ref="H128" si="105">SUM(H129:H136)</f>
        <v>-84.88</v>
      </c>
      <c r="I128" s="69">
        <f t="shared" ref="I128" si="106">SUM(I129:I136)</f>
        <v>-42.5</v>
      </c>
      <c r="J128" s="69">
        <f t="shared" ref="J128" si="107">SUM(J129:J136)</f>
        <v>-12.73</v>
      </c>
      <c r="K128" s="69">
        <f t="shared" si="103"/>
        <v>0</v>
      </c>
      <c r="L128" s="96">
        <f t="shared" si="103"/>
        <v>-3.17</v>
      </c>
      <c r="M128" s="96">
        <f t="shared" si="103"/>
        <v>-36.87</v>
      </c>
      <c r="N128" s="96">
        <f t="shared" si="103"/>
        <v>23.49</v>
      </c>
      <c r="O128" s="96">
        <f t="shared" si="103"/>
        <v>6.31</v>
      </c>
      <c r="P128" s="96">
        <f t="shared" si="103"/>
        <v>3.9</v>
      </c>
      <c r="Q128" s="96">
        <f t="shared" si="103"/>
        <v>0</v>
      </c>
      <c r="R128" s="96">
        <f t="shared" si="103"/>
        <v>129.49</v>
      </c>
      <c r="S128" s="96">
        <f t="shared" si="103"/>
        <v>69.11</v>
      </c>
      <c r="T128" s="96">
        <f t="shared" si="103"/>
        <v>50.55</v>
      </c>
      <c r="U128" s="96">
        <f t="shared" si="103"/>
        <v>6.19</v>
      </c>
      <c r="V128" s="96">
        <f t="shared" si="103"/>
        <v>3.64</v>
      </c>
      <c r="W128" s="96">
        <v>0</v>
      </c>
      <c r="X128" s="69">
        <f>SUM(X129:X136)</f>
        <v>0</v>
      </c>
      <c r="Y128" s="69">
        <f>SUM(Y129:Y136)</f>
        <v>0</v>
      </c>
      <c r="Z128" s="69">
        <f>SUM(Z129:Z136)</f>
        <v>1139.11</v>
      </c>
    </row>
    <row r="129" ht="26" customHeight="1" spans="1:26">
      <c r="A129" s="40" t="s">
        <v>250</v>
      </c>
      <c r="B129" s="41">
        <v>105</v>
      </c>
      <c r="C129" s="63" t="s">
        <v>251</v>
      </c>
      <c r="D129" s="43">
        <f t="shared" ref="D129:D136" si="108">E129+F129</f>
        <v>1571.03</v>
      </c>
      <c r="E129" s="44">
        <v>1797.02</v>
      </c>
      <c r="F129" s="44">
        <f t="shared" ref="F129:F136" si="109">G129+K129+L129+R129+X129+Y129+Z129</f>
        <v>-225.99</v>
      </c>
      <c r="G129" s="44">
        <v>-292.15</v>
      </c>
      <c r="H129" s="44">
        <v>16.32</v>
      </c>
      <c r="I129" s="44">
        <v>6.46</v>
      </c>
      <c r="J129" s="44">
        <v>-3.43</v>
      </c>
      <c r="K129" s="44"/>
      <c r="L129" s="54">
        <f t="shared" si="102"/>
        <v>40.18</v>
      </c>
      <c r="M129" s="54">
        <v>20.37</v>
      </c>
      <c r="N129" s="54">
        <v>19.81</v>
      </c>
      <c r="O129" s="54">
        <v>0</v>
      </c>
      <c r="P129" s="54">
        <v>0</v>
      </c>
      <c r="Q129" s="54"/>
      <c r="R129" s="59">
        <f t="shared" ref="R129:R136" si="110">SUM(S129:V129)</f>
        <v>25.98</v>
      </c>
      <c r="S129" s="54">
        <v>14.03</v>
      </c>
      <c r="T129" s="54">
        <v>11.95</v>
      </c>
      <c r="U129" s="54">
        <v>0</v>
      </c>
      <c r="V129" s="54">
        <v>0</v>
      </c>
      <c r="W129" s="54"/>
      <c r="X129" s="60"/>
      <c r="Y129" s="44"/>
      <c r="Z129" s="44"/>
    </row>
    <row r="130" ht="26" customHeight="1" spans="1:26">
      <c r="A130" s="40" t="s">
        <v>252</v>
      </c>
      <c r="B130" s="41">
        <v>106</v>
      </c>
      <c r="C130" s="42" t="s">
        <v>253</v>
      </c>
      <c r="D130" s="43">
        <f t="shared" si="108"/>
        <v>3911.23</v>
      </c>
      <c r="E130" s="44">
        <v>2637.22</v>
      </c>
      <c r="F130" s="44">
        <f t="shared" si="109"/>
        <v>1274.01</v>
      </c>
      <c r="G130" s="44">
        <v>1253.63</v>
      </c>
      <c r="H130" s="44">
        <v>-30.22</v>
      </c>
      <c r="I130" s="44">
        <v>-11.98</v>
      </c>
      <c r="J130" s="44">
        <v>1.74</v>
      </c>
      <c r="K130" s="44"/>
      <c r="L130" s="54">
        <f t="shared" si="102"/>
        <v>-4.59</v>
      </c>
      <c r="M130" s="54">
        <v>-10.13</v>
      </c>
      <c r="N130" s="54">
        <v>5.54</v>
      </c>
      <c r="O130" s="54">
        <v>0</v>
      </c>
      <c r="P130" s="54">
        <v>0</v>
      </c>
      <c r="Q130" s="54"/>
      <c r="R130" s="59">
        <f t="shared" si="110"/>
        <v>24.97</v>
      </c>
      <c r="S130" s="54">
        <v>15.14</v>
      </c>
      <c r="T130" s="54">
        <v>9.83</v>
      </c>
      <c r="U130" s="54">
        <v>0</v>
      </c>
      <c r="V130" s="54">
        <v>0</v>
      </c>
      <c r="W130" s="54"/>
      <c r="X130" s="60"/>
      <c r="Y130" s="44"/>
      <c r="Z130" s="44"/>
    </row>
    <row r="131" ht="26" customHeight="1" spans="1:26">
      <c r="A131" s="40" t="s">
        <v>254</v>
      </c>
      <c r="B131" s="41">
        <v>107</v>
      </c>
      <c r="C131" s="42" t="s">
        <v>255</v>
      </c>
      <c r="D131" s="43">
        <f t="shared" si="108"/>
        <v>2189.14</v>
      </c>
      <c r="E131" s="44">
        <v>2162.48</v>
      </c>
      <c r="F131" s="44">
        <f t="shared" si="109"/>
        <v>26.6599999999996</v>
      </c>
      <c r="G131" s="44">
        <v>-5.5600000000004</v>
      </c>
      <c r="H131" s="44">
        <v>-7.66</v>
      </c>
      <c r="I131" s="44">
        <v>-0.92</v>
      </c>
      <c r="J131" s="44">
        <v>-6.83</v>
      </c>
      <c r="K131" s="44"/>
      <c r="L131" s="54">
        <f t="shared" si="102"/>
        <v>9.02</v>
      </c>
      <c r="M131" s="54">
        <v>1.37</v>
      </c>
      <c r="N131" s="54">
        <v>7.65</v>
      </c>
      <c r="O131" s="54">
        <v>0</v>
      </c>
      <c r="P131" s="54">
        <v>0</v>
      </c>
      <c r="Q131" s="54"/>
      <c r="R131" s="59">
        <f t="shared" si="110"/>
        <v>23.2</v>
      </c>
      <c r="S131" s="54">
        <v>14.17</v>
      </c>
      <c r="T131" s="54">
        <v>9.03</v>
      </c>
      <c r="U131" s="54">
        <v>0</v>
      </c>
      <c r="V131" s="54">
        <v>0</v>
      </c>
      <c r="W131" s="54"/>
      <c r="X131" s="60"/>
      <c r="Y131" s="44"/>
      <c r="Z131" s="44"/>
    </row>
    <row r="132" ht="26" customHeight="1" spans="1:26">
      <c r="A132" s="40" t="s">
        <v>256</v>
      </c>
      <c r="B132" s="41">
        <v>108</v>
      </c>
      <c r="C132" s="42" t="s">
        <v>257</v>
      </c>
      <c r="D132" s="43">
        <f t="shared" si="108"/>
        <v>1718.13</v>
      </c>
      <c r="E132" s="44">
        <v>312.17</v>
      </c>
      <c r="F132" s="44">
        <f t="shared" si="109"/>
        <v>1405.96</v>
      </c>
      <c r="G132" s="44">
        <v>1482.87</v>
      </c>
      <c r="H132" s="44">
        <v>-17.48</v>
      </c>
      <c r="I132" s="44">
        <v>-17.26</v>
      </c>
      <c r="J132" s="44">
        <v>-7.21</v>
      </c>
      <c r="K132" s="44"/>
      <c r="L132" s="54">
        <f t="shared" si="102"/>
        <v>-89.5</v>
      </c>
      <c r="M132" s="54">
        <v>-62.35</v>
      </c>
      <c r="N132" s="54">
        <v>-27.15</v>
      </c>
      <c r="O132" s="54">
        <v>0</v>
      </c>
      <c r="P132" s="54">
        <v>0</v>
      </c>
      <c r="Q132" s="54"/>
      <c r="R132" s="59">
        <f t="shared" si="110"/>
        <v>12.59</v>
      </c>
      <c r="S132" s="54">
        <v>4.86</v>
      </c>
      <c r="T132" s="54">
        <v>7.73</v>
      </c>
      <c r="U132" s="54">
        <v>0</v>
      </c>
      <c r="V132" s="54">
        <v>0</v>
      </c>
      <c r="W132" s="54"/>
      <c r="X132" s="44"/>
      <c r="Y132" s="44"/>
      <c r="Z132" s="44"/>
    </row>
    <row r="133" ht="26" customHeight="1" spans="1:26">
      <c r="A133" s="40" t="s">
        <v>258</v>
      </c>
      <c r="B133" s="41">
        <v>109</v>
      </c>
      <c r="C133" s="42" t="s">
        <v>259</v>
      </c>
      <c r="D133" s="43">
        <f t="shared" si="108"/>
        <v>2689.05</v>
      </c>
      <c r="E133" s="44">
        <v>2157.03</v>
      </c>
      <c r="F133" s="44">
        <f t="shared" si="109"/>
        <v>532.02</v>
      </c>
      <c r="G133" s="44">
        <v>-285.03</v>
      </c>
      <c r="H133" s="44">
        <v>-37.48</v>
      </c>
      <c r="I133" s="44">
        <v>-9.9</v>
      </c>
      <c r="J133" s="44">
        <v>-4.79</v>
      </c>
      <c r="K133" s="44"/>
      <c r="L133" s="54">
        <f t="shared" si="102"/>
        <v>24.4</v>
      </c>
      <c r="M133" s="54">
        <v>11.72</v>
      </c>
      <c r="N133" s="54">
        <v>12.68</v>
      </c>
      <c r="O133" s="54">
        <v>0</v>
      </c>
      <c r="P133" s="54">
        <v>0</v>
      </c>
      <c r="Q133" s="54"/>
      <c r="R133" s="59">
        <f t="shared" si="110"/>
        <v>18.66</v>
      </c>
      <c r="S133" s="54">
        <v>11.45</v>
      </c>
      <c r="T133" s="54">
        <v>7.21</v>
      </c>
      <c r="U133" s="54">
        <v>0</v>
      </c>
      <c r="V133" s="54">
        <v>0</v>
      </c>
      <c r="W133" s="54"/>
      <c r="X133" s="60"/>
      <c r="Y133" s="44"/>
      <c r="Z133" s="43">
        <v>773.99</v>
      </c>
    </row>
    <row r="134" ht="26" customHeight="1" spans="1:26">
      <c r="A134" s="40" t="s">
        <v>260</v>
      </c>
      <c r="B134" s="41">
        <v>110</v>
      </c>
      <c r="C134" s="42" t="s">
        <v>261</v>
      </c>
      <c r="D134" s="43">
        <f t="shared" si="108"/>
        <v>1651.97</v>
      </c>
      <c r="E134" s="44">
        <v>1861.06</v>
      </c>
      <c r="F134" s="44">
        <f t="shared" si="109"/>
        <v>-209.09</v>
      </c>
      <c r="G134" s="44">
        <v>-593.59</v>
      </c>
      <c r="H134" s="44">
        <v>-0.65</v>
      </c>
      <c r="I134" s="44">
        <v>-6.8</v>
      </c>
      <c r="J134" s="44">
        <v>-1.3</v>
      </c>
      <c r="K134" s="44"/>
      <c r="L134" s="54">
        <f t="shared" si="102"/>
        <v>10.84</v>
      </c>
      <c r="M134" s="54">
        <v>8.64</v>
      </c>
      <c r="N134" s="54">
        <v>2.2</v>
      </c>
      <c r="O134" s="54">
        <v>0</v>
      </c>
      <c r="P134" s="54">
        <v>0</v>
      </c>
      <c r="Q134" s="54"/>
      <c r="R134" s="59">
        <f t="shared" si="110"/>
        <v>8.54</v>
      </c>
      <c r="S134" s="54">
        <v>5.81</v>
      </c>
      <c r="T134" s="54">
        <v>2.73</v>
      </c>
      <c r="U134" s="54">
        <v>0</v>
      </c>
      <c r="V134" s="54">
        <v>0</v>
      </c>
      <c r="W134" s="54"/>
      <c r="X134" s="60"/>
      <c r="Y134" s="44"/>
      <c r="Z134" s="43">
        <v>365.12</v>
      </c>
    </row>
    <row r="135" ht="26" customHeight="1" spans="1:26">
      <c r="A135" s="40" t="s">
        <v>262</v>
      </c>
      <c r="B135" s="41">
        <v>111</v>
      </c>
      <c r="C135" s="42" t="s">
        <v>263</v>
      </c>
      <c r="D135" s="43">
        <f t="shared" si="108"/>
        <v>691.18</v>
      </c>
      <c r="E135" s="44">
        <v>1996.11</v>
      </c>
      <c r="F135" s="44">
        <f t="shared" si="109"/>
        <v>-1304.93</v>
      </c>
      <c r="G135" s="44">
        <v>-1306.92</v>
      </c>
      <c r="H135" s="44">
        <v>-7.71</v>
      </c>
      <c r="I135" s="44">
        <v>-2.1</v>
      </c>
      <c r="J135" s="44">
        <v>-3.02</v>
      </c>
      <c r="K135" s="44"/>
      <c r="L135" s="54">
        <f t="shared" si="102"/>
        <v>-3.73</v>
      </c>
      <c r="M135" s="54">
        <v>-6.49</v>
      </c>
      <c r="N135" s="54">
        <v>2.76</v>
      </c>
      <c r="O135" s="54">
        <v>0</v>
      </c>
      <c r="P135" s="54">
        <v>0</v>
      </c>
      <c r="Q135" s="54"/>
      <c r="R135" s="59">
        <f t="shared" si="110"/>
        <v>5.72</v>
      </c>
      <c r="S135" s="54">
        <v>3.65</v>
      </c>
      <c r="T135" s="54">
        <v>2.07</v>
      </c>
      <c r="U135" s="54">
        <v>0</v>
      </c>
      <c r="V135" s="54">
        <v>0</v>
      </c>
      <c r="W135" s="54"/>
      <c r="X135" s="60"/>
      <c r="Y135" s="44"/>
      <c r="Z135" s="44"/>
    </row>
    <row r="136" ht="26" customHeight="1" spans="1:26">
      <c r="A136" s="40" t="s">
        <v>264</v>
      </c>
      <c r="B136" s="41">
        <v>112</v>
      </c>
      <c r="C136" s="64" t="s">
        <v>265</v>
      </c>
      <c r="D136" s="43">
        <f t="shared" si="108"/>
        <v>95.22</v>
      </c>
      <c r="E136" s="44">
        <v>468.54</v>
      </c>
      <c r="F136" s="44">
        <f t="shared" si="109"/>
        <v>-373.32</v>
      </c>
      <c r="G136" s="44">
        <v>-393.36</v>
      </c>
      <c r="H136" s="44">
        <v>0</v>
      </c>
      <c r="I136" s="44">
        <v>0</v>
      </c>
      <c r="J136" s="44">
        <v>12.11</v>
      </c>
      <c r="K136" s="44"/>
      <c r="L136" s="54">
        <f t="shared" si="102"/>
        <v>10.21</v>
      </c>
      <c r="M136" s="54">
        <v>0</v>
      </c>
      <c r="N136" s="54">
        <v>0</v>
      </c>
      <c r="O136" s="54">
        <v>6.31</v>
      </c>
      <c r="P136" s="54">
        <v>3.9</v>
      </c>
      <c r="Q136" s="54"/>
      <c r="R136" s="59">
        <f t="shared" si="110"/>
        <v>9.83</v>
      </c>
      <c r="S136" s="54">
        <v>0</v>
      </c>
      <c r="T136" s="54">
        <v>0</v>
      </c>
      <c r="U136" s="54">
        <v>6.19</v>
      </c>
      <c r="V136" s="54">
        <v>3.64</v>
      </c>
      <c r="W136" s="54"/>
      <c r="X136" s="44"/>
      <c r="Y136" s="44"/>
      <c r="Z136" s="44"/>
    </row>
    <row r="137" s="4" customFormat="1" ht="26" customHeight="1" spans="1:26">
      <c r="A137" s="36"/>
      <c r="B137" s="37"/>
      <c r="C137" s="38" t="s">
        <v>266</v>
      </c>
      <c r="D137" s="69">
        <f t="shared" ref="D137:V137" si="111">SUM(D138:D145)</f>
        <v>13956.12</v>
      </c>
      <c r="E137" s="69">
        <f t="shared" si="111"/>
        <v>13227.82</v>
      </c>
      <c r="F137" s="69">
        <f t="shared" si="111"/>
        <v>728.3</v>
      </c>
      <c r="G137" s="69">
        <f t="shared" ref="G137" si="112">SUM(G138:G145)</f>
        <v>-131.31</v>
      </c>
      <c r="H137" s="69">
        <f t="shared" ref="H137" si="113">SUM(H138:H145)</f>
        <v>-43.08</v>
      </c>
      <c r="I137" s="69">
        <f t="shared" ref="I137" si="114">SUM(I138:I145)</f>
        <v>-64.15</v>
      </c>
      <c r="J137" s="69">
        <f t="shared" ref="J137" si="115">SUM(J138:J145)</f>
        <v>-24.08</v>
      </c>
      <c r="K137" s="69">
        <f t="shared" si="111"/>
        <v>0</v>
      </c>
      <c r="L137" s="96">
        <f t="shared" si="111"/>
        <v>85.18</v>
      </c>
      <c r="M137" s="96">
        <f t="shared" si="111"/>
        <v>0.649999999999995</v>
      </c>
      <c r="N137" s="96">
        <f t="shared" si="111"/>
        <v>69.61</v>
      </c>
      <c r="O137" s="96">
        <f t="shared" si="111"/>
        <v>10.94</v>
      </c>
      <c r="P137" s="96">
        <f t="shared" si="111"/>
        <v>3.98</v>
      </c>
      <c r="Q137" s="96">
        <f t="shared" si="111"/>
        <v>0</v>
      </c>
      <c r="R137" s="96">
        <f t="shared" si="111"/>
        <v>165.38</v>
      </c>
      <c r="S137" s="96">
        <f t="shared" si="111"/>
        <v>64.79</v>
      </c>
      <c r="T137" s="96">
        <f t="shared" si="111"/>
        <v>86.16</v>
      </c>
      <c r="U137" s="96">
        <f t="shared" si="111"/>
        <v>10.72</v>
      </c>
      <c r="V137" s="96">
        <f t="shared" si="111"/>
        <v>3.71</v>
      </c>
      <c r="W137" s="96">
        <v>0</v>
      </c>
      <c r="X137" s="69">
        <f>SUM(X138:X145)</f>
        <v>0</v>
      </c>
      <c r="Y137" s="69">
        <f>SUM(Y138:Y145)</f>
        <v>0</v>
      </c>
      <c r="Z137" s="69">
        <f>SUM(Z138:Z145)</f>
        <v>609.05</v>
      </c>
    </row>
    <row r="138" ht="26" customHeight="1" spans="1:26">
      <c r="A138" s="40" t="s">
        <v>267</v>
      </c>
      <c r="B138" s="41">
        <v>113</v>
      </c>
      <c r="C138" s="63" t="s">
        <v>268</v>
      </c>
      <c r="D138" s="43">
        <f t="shared" ref="D138:D145" si="116">E138+F138</f>
        <v>2751.98</v>
      </c>
      <c r="E138" s="44">
        <v>2814.41</v>
      </c>
      <c r="F138" s="44">
        <f t="shared" ref="F138:F145" si="117">G138+K138+L138+R138+X138+Y138+Z138</f>
        <v>-62.43</v>
      </c>
      <c r="G138" s="44">
        <f t="shared" ref="G138:G145" si="118">H138+I138+J138</f>
        <v>-27.22</v>
      </c>
      <c r="H138" s="44">
        <v>1.6</v>
      </c>
      <c r="I138" s="44">
        <v>-26</v>
      </c>
      <c r="J138" s="44">
        <v>-2.82</v>
      </c>
      <c r="K138" s="44"/>
      <c r="L138" s="54">
        <f t="shared" si="102"/>
        <v>-55.81</v>
      </c>
      <c r="M138" s="54">
        <v>-46.2</v>
      </c>
      <c r="N138" s="54">
        <v>-9.61</v>
      </c>
      <c r="O138" s="54">
        <v>0</v>
      </c>
      <c r="P138" s="54">
        <v>0</v>
      </c>
      <c r="Q138" s="54"/>
      <c r="R138" s="59">
        <f t="shared" ref="R138:R145" si="119">SUM(S138:V138)</f>
        <v>20.6</v>
      </c>
      <c r="S138" s="54">
        <v>7.11</v>
      </c>
      <c r="T138" s="54">
        <v>13.49</v>
      </c>
      <c r="U138" s="54">
        <v>0</v>
      </c>
      <c r="V138" s="54">
        <v>0</v>
      </c>
      <c r="W138" s="54"/>
      <c r="X138" s="60"/>
      <c r="Y138" s="44"/>
      <c r="Z138" s="44"/>
    </row>
    <row r="139" ht="26" customHeight="1" spans="1:26">
      <c r="A139" s="40" t="s">
        <v>269</v>
      </c>
      <c r="B139" s="41">
        <v>114</v>
      </c>
      <c r="C139" s="42" t="s">
        <v>270</v>
      </c>
      <c r="D139" s="43">
        <f t="shared" si="116"/>
        <v>1793.35</v>
      </c>
      <c r="E139" s="44">
        <v>1715.99</v>
      </c>
      <c r="F139" s="44">
        <f t="shared" si="117"/>
        <v>77.36</v>
      </c>
      <c r="G139" s="44">
        <f t="shared" si="118"/>
        <v>11.61</v>
      </c>
      <c r="H139" s="44">
        <v>11.56</v>
      </c>
      <c r="I139" s="44">
        <v>-0.11</v>
      </c>
      <c r="J139" s="44">
        <v>0.16</v>
      </c>
      <c r="K139" s="44"/>
      <c r="L139" s="54">
        <f t="shared" si="102"/>
        <v>39.6</v>
      </c>
      <c r="M139" s="54">
        <v>15.58</v>
      </c>
      <c r="N139" s="54">
        <v>24.02</v>
      </c>
      <c r="O139" s="54">
        <v>0</v>
      </c>
      <c r="P139" s="54">
        <v>0</v>
      </c>
      <c r="Q139" s="54"/>
      <c r="R139" s="59">
        <f t="shared" si="119"/>
        <v>26.15</v>
      </c>
      <c r="S139" s="54">
        <v>10.59</v>
      </c>
      <c r="T139" s="54">
        <v>15.56</v>
      </c>
      <c r="U139" s="54">
        <v>0</v>
      </c>
      <c r="V139" s="54">
        <v>0</v>
      </c>
      <c r="W139" s="54"/>
      <c r="X139" s="60"/>
      <c r="Y139" s="44"/>
      <c r="Z139" s="44"/>
    </row>
    <row r="140" ht="26" customHeight="1" spans="1:26">
      <c r="A140" s="40" t="s">
        <v>271</v>
      </c>
      <c r="B140" s="41">
        <v>115</v>
      </c>
      <c r="C140" s="42" t="s">
        <v>272</v>
      </c>
      <c r="D140" s="43">
        <f t="shared" si="116"/>
        <v>2217.85</v>
      </c>
      <c r="E140" s="44">
        <v>2243.73</v>
      </c>
      <c r="F140" s="44">
        <f t="shared" si="117"/>
        <v>-25.88</v>
      </c>
      <c r="G140" s="44">
        <f t="shared" si="118"/>
        <v>-46.1</v>
      </c>
      <c r="H140" s="44">
        <v>-31.03</v>
      </c>
      <c r="I140" s="44">
        <v>-13.73</v>
      </c>
      <c r="J140" s="44">
        <v>-1.34</v>
      </c>
      <c r="K140" s="44"/>
      <c r="L140" s="54">
        <f t="shared" si="102"/>
        <v>-5.51</v>
      </c>
      <c r="M140" s="54">
        <v>-10.32</v>
      </c>
      <c r="N140" s="54">
        <v>4.81</v>
      </c>
      <c r="O140" s="54">
        <v>0</v>
      </c>
      <c r="P140" s="54">
        <v>0</v>
      </c>
      <c r="Q140" s="54"/>
      <c r="R140" s="59">
        <f t="shared" si="119"/>
        <v>25.73</v>
      </c>
      <c r="S140" s="54">
        <v>10.42</v>
      </c>
      <c r="T140" s="54">
        <v>15.31</v>
      </c>
      <c r="U140" s="54">
        <v>0</v>
      </c>
      <c r="V140" s="54">
        <v>0</v>
      </c>
      <c r="W140" s="54"/>
      <c r="X140" s="60"/>
      <c r="Y140" s="44"/>
      <c r="Z140" s="44"/>
    </row>
    <row r="141" ht="26" customHeight="1" spans="1:26">
      <c r="A141" s="40" t="s">
        <v>273</v>
      </c>
      <c r="B141" s="41">
        <v>116</v>
      </c>
      <c r="C141" s="42" t="s">
        <v>274</v>
      </c>
      <c r="D141" s="43">
        <f t="shared" si="116"/>
        <v>1500.65</v>
      </c>
      <c r="E141" s="44">
        <v>1488.97</v>
      </c>
      <c r="F141" s="44">
        <f t="shared" si="117"/>
        <v>11.68</v>
      </c>
      <c r="G141" s="44">
        <f t="shared" si="118"/>
        <v>-36.4</v>
      </c>
      <c r="H141" s="44">
        <v>-31.12</v>
      </c>
      <c r="I141" s="44">
        <v>-0.57</v>
      </c>
      <c r="J141" s="44">
        <v>-4.71</v>
      </c>
      <c r="K141" s="44"/>
      <c r="L141" s="54">
        <f t="shared" si="102"/>
        <v>27.07</v>
      </c>
      <c r="M141" s="54">
        <v>15.5</v>
      </c>
      <c r="N141" s="54">
        <v>11.57</v>
      </c>
      <c r="O141" s="54">
        <v>0</v>
      </c>
      <c r="P141" s="54">
        <v>0</v>
      </c>
      <c r="Q141" s="54"/>
      <c r="R141" s="59">
        <f t="shared" si="119"/>
        <v>21.01</v>
      </c>
      <c r="S141" s="54">
        <v>10.9</v>
      </c>
      <c r="T141" s="54">
        <v>10.11</v>
      </c>
      <c r="U141" s="54">
        <v>0</v>
      </c>
      <c r="V141" s="54">
        <v>0</v>
      </c>
      <c r="W141" s="54"/>
      <c r="X141" s="60"/>
      <c r="Y141" s="44"/>
      <c r="Z141" s="44"/>
    </row>
    <row r="142" ht="26" customHeight="1" spans="1:26">
      <c r="A142" s="40" t="s">
        <v>275</v>
      </c>
      <c r="B142" s="41">
        <v>117</v>
      </c>
      <c r="C142" s="42" t="s">
        <v>276</v>
      </c>
      <c r="D142" s="43">
        <f t="shared" si="116"/>
        <v>1988.85</v>
      </c>
      <c r="E142" s="44">
        <v>1962.77</v>
      </c>
      <c r="F142" s="44">
        <f t="shared" si="117"/>
        <v>26.08</v>
      </c>
      <c r="G142" s="44">
        <f t="shared" si="118"/>
        <v>-31.44</v>
      </c>
      <c r="H142" s="44">
        <v>-7.49</v>
      </c>
      <c r="I142" s="44">
        <v>-17.31</v>
      </c>
      <c r="J142" s="44">
        <v>-6.64</v>
      </c>
      <c r="K142" s="44"/>
      <c r="L142" s="54">
        <f t="shared" si="102"/>
        <v>26.86</v>
      </c>
      <c r="M142" s="54">
        <v>10.98</v>
      </c>
      <c r="N142" s="54">
        <v>15.88</v>
      </c>
      <c r="O142" s="54">
        <v>0</v>
      </c>
      <c r="P142" s="54">
        <v>0</v>
      </c>
      <c r="Q142" s="54"/>
      <c r="R142" s="59">
        <f t="shared" si="119"/>
        <v>30.66</v>
      </c>
      <c r="S142" s="54">
        <v>12.08</v>
      </c>
      <c r="T142" s="54">
        <v>18.58</v>
      </c>
      <c r="U142" s="54">
        <v>0</v>
      </c>
      <c r="V142" s="54">
        <v>0</v>
      </c>
      <c r="W142" s="54"/>
      <c r="X142" s="60"/>
      <c r="Y142" s="44"/>
      <c r="Z142" s="44"/>
    </row>
    <row r="143" ht="26" customHeight="1" spans="1:26">
      <c r="A143" s="40" t="s">
        <v>277</v>
      </c>
      <c r="B143" s="41">
        <v>118</v>
      </c>
      <c r="C143" s="42" t="s">
        <v>278</v>
      </c>
      <c r="D143" s="43">
        <f t="shared" si="116"/>
        <v>2253.85</v>
      </c>
      <c r="E143" s="44">
        <v>1845.95</v>
      </c>
      <c r="F143" s="44">
        <f t="shared" si="117"/>
        <v>407.9</v>
      </c>
      <c r="G143" s="44">
        <f t="shared" si="118"/>
        <v>6.79</v>
      </c>
      <c r="H143" s="44">
        <v>9.86</v>
      </c>
      <c r="I143" s="44">
        <v>2.14</v>
      </c>
      <c r="J143" s="44">
        <v>-5.21</v>
      </c>
      <c r="K143" s="44"/>
      <c r="L143" s="54">
        <f t="shared" si="102"/>
        <v>27.75</v>
      </c>
      <c r="M143" s="54">
        <v>9.12</v>
      </c>
      <c r="N143" s="54">
        <v>18.63</v>
      </c>
      <c r="O143" s="54">
        <v>0</v>
      </c>
      <c r="P143" s="54">
        <v>0</v>
      </c>
      <c r="Q143" s="54"/>
      <c r="R143" s="59">
        <f t="shared" si="119"/>
        <v>20.52</v>
      </c>
      <c r="S143" s="54">
        <v>9.92</v>
      </c>
      <c r="T143" s="54">
        <v>10.6</v>
      </c>
      <c r="U143" s="54">
        <v>0</v>
      </c>
      <c r="V143" s="54">
        <v>0</v>
      </c>
      <c r="W143" s="54"/>
      <c r="X143" s="60"/>
      <c r="Y143" s="44"/>
      <c r="Z143" s="43">
        <v>352.84</v>
      </c>
    </row>
    <row r="144" ht="26" customHeight="1" spans="1:26">
      <c r="A144" s="40" t="s">
        <v>279</v>
      </c>
      <c r="B144" s="41">
        <v>119</v>
      </c>
      <c r="C144" s="42" t="s">
        <v>280</v>
      </c>
      <c r="D144" s="43">
        <f t="shared" si="116"/>
        <v>1306.88</v>
      </c>
      <c r="E144" s="44">
        <v>1041.27</v>
      </c>
      <c r="F144" s="44">
        <f t="shared" si="117"/>
        <v>265.61</v>
      </c>
      <c r="G144" s="44">
        <f t="shared" si="118"/>
        <v>-7.18</v>
      </c>
      <c r="H144" s="44">
        <v>3.54</v>
      </c>
      <c r="I144" s="44">
        <v>-8.57</v>
      </c>
      <c r="J144" s="44">
        <v>-2.15</v>
      </c>
      <c r="K144" s="44"/>
      <c r="L144" s="54">
        <f t="shared" si="102"/>
        <v>10.3</v>
      </c>
      <c r="M144" s="54">
        <v>5.99</v>
      </c>
      <c r="N144" s="54">
        <v>4.31</v>
      </c>
      <c r="O144" s="54">
        <v>0</v>
      </c>
      <c r="P144" s="54">
        <v>0</v>
      </c>
      <c r="Q144" s="54"/>
      <c r="R144" s="59">
        <f t="shared" si="119"/>
        <v>6.28</v>
      </c>
      <c r="S144" s="54">
        <v>3.77</v>
      </c>
      <c r="T144" s="54">
        <v>2.51</v>
      </c>
      <c r="U144" s="54">
        <v>0</v>
      </c>
      <c r="V144" s="54">
        <v>0</v>
      </c>
      <c r="W144" s="54"/>
      <c r="X144" s="60"/>
      <c r="Y144" s="44"/>
      <c r="Z144" s="43">
        <v>256.21</v>
      </c>
    </row>
    <row r="145" ht="26" customHeight="1" spans="1:26">
      <c r="A145" s="90" t="s">
        <v>281</v>
      </c>
      <c r="B145" s="41">
        <v>120</v>
      </c>
      <c r="C145" s="99" t="s">
        <v>282</v>
      </c>
      <c r="D145" s="43">
        <f t="shared" si="116"/>
        <v>142.71</v>
      </c>
      <c r="E145" s="44">
        <v>114.73</v>
      </c>
      <c r="F145" s="44">
        <f t="shared" si="117"/>
        <v>27.98</v>
      </c>
      <c r="G145" s="44">
        <f t="shared" si="118"/>
        <v>-1.37</v>
      </c>
      <c r="H145" s="44">
        <v>0</v>
      </c>
      <c r="I145" s="44">
        <v>0</v>
      </c>
      <c r="J145" s="44">
        <v>-1.37</v>
      </c>
      <c r="K145" s="44"/>
      <c r="L145" s="54">
        <f t="shared" si="102"/>
        <v>14.92</v>
      </c>
      <c r="M145" s="54">
        <v>0</v>
      </c>
      <c r="N145" s="54">
        <v>0</v>
      </c>
      <c r="O145" s="54">
        <v>10.94</v>
      </c>
      <c r="P145" s="54">
        <v>3.98</v>
      </c>
      <c r="Q145" s="54"/>
      <c r="R145" s="59">
        <f t="shared" si="119"/>
        <v>14.43</v>
      </c>
      <c r="S145" s="54">
        <v>0</v>
      </c>
      <c r="T145" s="54">
        <v>0</v>
      </c>
      <c r="U145" s="54">
        <v>10.72</v>
      </c>
      <c r="V145" s="54">
        <v>3.71</v>
      </c>
      <c r="W145" s="54"/>
      <c r="X145" s="44"/>
      <c r="Y145" s="44"/>
      <c r="Z145" s="44"/>
    </row>
  </sheetData>
  <autoFilter ref="A5:Z145">
    <extLst/>
  </autoFilter>
  <sortState ref="B74:AB83">
    <sortCondition ref="B74"/>
  </sortState>
  <mergeCells count="18">
    <mergeCell ref="B1:C1"/>
    <mergeCell ref="B2:Z2"/>
    <mergeCell ref="G4:J4"/>
    <mergeCell ref="L4:Q4"/>
    <mergeCell ref="R4:W4"/>
    <mergeCell ref="B6:F6"/>
    <mergeCell ref="B7:F7"/>
    <mergeCell ref="B8:F8"/>
    <mergeCell ref="A4:A5"/>
    <mergeCell ref="B4:B5"/>
    <mergeCell ref="C4:C5"/>
    <mergeCell ref="D4:D5"/>
    <mergeCell ref="E4:E5"/>
    <mergeCell ref="F4:F5"/>
    <mergeCell ref="K4:K5"/>
    <mergeCell ref="X4:X5"/>
    <mergeCell ref="Y4:Y5"/>
    <mergeCell ref="Z4:Z5"/>
  </mergeCells>
  <pageMargins left="0.511811023622047" right="0.31496062992126" top="0.748031496062992" bottom="0.748031496062992" header="0.31496062992126" footer="0.31496062992126"/>
  <pageSetup paperSize="9" scale="42" firstPageNumber="7" fitToHeight="0" orientation="landscape" useFirstPageNumber="1"/>
  <headerFooter alignWithMargins="0" scaleWithDoc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8"/>
  <sheetViews>
    <sheetView tabSelected="1" zoomScale="84" zoomScaleNormal="84" workbookViewId="0">
      <pane xSplit="6" ySplit="5" topLeftCell="G6" activePane="bottomRight" state="frozen"/>
      <selection/>
      <selection pane="topRight"/>
      <selection pane="bottomLeft"/>
      <selection pane="bottomRight" activeCell="K9" sqref="K9"/>
    </sheetView>
  </sheetViews>
  <sheetFormatPr defaultColWidth="9" defaultRowHeight="14.25"/>
  <cols>
    <col min="1" max="1" width="10.8333333333333" style="6" hidden="1" customWidth="1"/>
    <col min="2" max="2" width="4" customWidth="1"/>
    <col min="3" max="3" width="7.14166666666667" style="7" customWidth="1"/>
    <col min="4" max="4" width="10.8333333333333" style="7" customWidth="1"/>
    <col min="5" max="5" width="11.4583333333333" style="7" customWidth="1"/>
    <col min="6" max="6" width="10.8333333333333" style="8" customWidth="1"/>
    <col min="7" max="7" width="9.525" style="9" customWidth="1"/>
    <col min="8" max="8" width="13.0916666666667" style="9" customWidth="1"/>
    <col min="9" max="9" width="13.2416666666667" style="9" customWidth="1"/>
    <col min="10" max="10" width="13.0916666666667" style="9" customWidth="1"/>
    <col min="11" max="11" width="12.9416666666667" style="9" customWidth="1"/>
    <col min="12" max="16" width="13.0833333333333" style="9" customWidth="1"/>
    <col min="17" max="17" width="8.925" style="9" customWidth="1"/>
    <col min="18" max="18" width="9.975" style="9" customWidth="1"/>
    <col min="19" max="22" width="13.0833333333333" style="9" customWidth="1"/>
    <col min="23" max="23" width="8.325" style="9" customWidth="1"/>
    <col min="24" max="24" width="11.6083333333333" style="9" customWidth="1"/>
    <col min="25" max="25" width="11.7583333333333" style="9" customWidth="1"/>
    <col min="26" max="26" width="12.35" style="10" customWidth="1"/>
    <col min="27" max="238" width="20.5833333333333" style="7" customWidth="1"/>
    <col min="239" max="16383" width="9" style="7" customWidth="1"/>
    <col min="16384" max="16384" width="9" style="7"/>
  </cols>
  <sheetData>
    <row r="1" ht="25.5" customHeight="1" spans="2:26">
      <c r="B1" s="11" t="s">
        <v>0</v>
      </c>
      <c r="C1" s="11"/>
      <c r="D1" s="11"/>
      <c r="E1" s="11"/>
      <c r="G1" s="10"/>
      <c r="H1" s="8"/>
      <c r="I1" s="8"/>
      <c r="J1" s="8"/>
      <c r="K1" s="8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8"/>
      <c r="Y1" s="8"/>
      <c r="Z1" s="8"/>
    </row>
    <row r="2" ht="41.5" customHeight="1" spans="2:26">
      <c r="B2" s="73" t="s">
        <v>1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</row>
    <row r="3" ht="26" customHeight="1" spans="2:23">
      <c r="B3" s="13"/>
      <c r="C3" s="14"/>
      <c r="D3" s="14"/>
      <c r="E3" s="14"/>
      <c r="L3" s="51"/>
      <c r="M3" s="51"/>
      <c r="N3" s="51"/>
      <c r="O3" s="51"/>
      <c r="P3" s="51"/>
      <c r="Q3" s="51"/>
      <c r="R3" s="51"/>
      <c r="W3" s="56" t="s">
        <v>2</v>
      </c>
    </row>
    <row r="4" s="1" customFormat="1" ht="45" customHeight="1" spans="1:26">
      <c r="A4" s="15" t="s">
        <v>3</v>
      </c>
      <c r="B4" s="16" t="s">
        <v>4</v>
      </c>
      <c r="C4" s="17" t="s">
        <v>5</v>
      </c>
      <c r="D4" s="17" t="s">
        <v>6</v>
      </c>
      <c r="E4" s="17" t="s">
        <v>7</v>
      </c>
      <c r="F4" s="18" t="s">
        <v>8</v>
      </c>
      <c r="G4" s="19" t="s">
        <v>9</v>
      </c>
      <c r="H4" s="20"/>
      <c r="I4" s="20"/>
      <c r="J4" s="52"/>
      <c r="K4" s="25" t="s">
        <v>10</v>
      </c>
      <c r="L4" s="19" t="s">
        <v>283</v>
      </c>
      <c r="M4" s="20"/>
      <c r="N4" s="20"/>
      <c r="O4" s="20"/>
      <c r="P4" s="20"/>
      <c r="Q4" s="20"/>
      <c r="R4" s="19" t="s">
        <v>284</v>
      </c>
      <c r="S4" s="20"/>
      <c r="T4" s="20"/>
      <c r="U4" s="20"/>
      <c r="V4" s="20"/>
      <c r="W4" s="52"/>
      <c r="X4" s="25" t="s">
        <v>13</v>
      </c>
      <c r="Y4" s="25" t="s">
        <v>285</v>
      </c>
      <c r="Z4" s="25" t="s">
        <v>15</v>
      </c>
    </row>
    <row r="5" s="1" customFormat="1" ht="59" customHeight="1" spans="1:26">
      <c r="A5" s="21"/>
      <c r="B5" s="22"/>
      <c r="C5" s="23"/>
      <c r="D5" s="23"/>
      <c r="E5" s="23"/>
      <c r="F5" s="24"/>
      <c r="G5" s="25" t="s">
        <v>6</v>
      </c>
      <c r="H5" s="25" t="s">
        <v>16</v>
      </c>
      <c r="I5" s="25" t="s">
        <v>17</v>
      </c>
      <c r="J5" s="25" t="s">
        <v>18</v>
      </c>
      <c r="K5" s="25"/>
      <c r="L5" s="25" t="s">
        <v>6</v>
      </c>
      <c r="M5" s="25" t="s">
        <v>16</v>
      </c>
      <c r="N5" s="25" t="s">
        <v>17</v>
      </c>
      <c r="O5" s="25" t="s">
        <v>19</v>
      </c>
      <c r="P5" s="25" t="s">
        <v>20</v>
      </c>
      <c r="Q5" s="25" t="s">
        <v>21</v>
      </c>
      <c r="R5" s="25" t="s">
        <v>6</v>
      </c>
      <c r="S5" s="25" t="s">
        <v>16</v>
      </c>
      <c r="T5" s="25" t="s">
        <v>17</v>
      </c>
      <c r="U5" s="25" t="s">
        <v>19</v>
      </c>
      <c r="V5" s="25" t="s">
        <v>20</v>
      </c>
      <c r="W5" s="25" t="s">
        <v>21</v>
      </c>
      <c r="X5" s="25"/>
      <c r="Y5" s="25"/>
      <c r="Z5" s="25"/>
    </row>
    <row r="6" s="2" customFormat="1" ht="61" customHeight="1" spans="1:26">
      <c r="A6" s="26"/>
      <c r="B6" s="27" t="s">
        <v>22</v>
      </c>
      <c r="C6" s="28"/>
      <c r="D6" s="28"/>
      <c r="E6" s="28"/>
      <c r="F6" s="29"/>
      <c r="G6" s="30" t="s">
        <v>23</v>
      </c>
      <c r="H6" s="30" t="s">
        <v>23</v>
      </c>
      <c r="I6" s="30" t="s">
        <v>23</v>
      </c>
      <c r="J6" s="30" t="s">
        <v>23</v>
      </c>
      <c r="K6" s="30">
        <v>50299</v>
      </c>
      <c r="L6" s="30">
        <v>50902</v>
      </c>
      <c r="M6" s="30">
        <v>50902</v>
      </c>
      <c r="N6" s="30">
        <v>50902</v>
      </c>
      <c r="O6" s="30">
        <v>50902</v>
      </c>
      <c r="P6" s="30">
        <v>50902</v>
      </c>
      <c r="Q6" s="30"/>
      <c r="R6" s="57">
        <v>50902</v>
      </c>
      <c r="S6" s="57">
        <v>50902</v>
      </c>
      <c r="T6" s="57">
        <v>50902</v>
      </c>
      <c r="U6" s="57">
        <v>50902</v>
      </c>
      <c r="V6" s="57">
        <v>50902</v>
      </c>
      <c r="W6" s="30"/>
      <c r="X6" s="30">
        <v>50601</v>
      </c>
      <c r="Y6" s="30">
        <v>50501</v>
      </c>
      <c r="Z6" s="30">
        <v>50999</v>
      </c>
    </row>
    <row r="7" s="3" customFormat="1" ht="63" customHeight="1" spans="1:26">
      <c r="A7" s="31"/>
      <c r="B7" s="32" t="s">
        <v>24</v>
      </c>
      <c r="C7" s="33"/>
      <c r="D7" s="33"/>
      <c r="E7" s="33"/>
      <c r="F7" s="34"/>
      <c r="G7" s="25" t="s">
        <v>25</v>
      </c>
      <c r="H7" s="25" t="s">
        <v>26</v>
      </c>
      <c r="I7" s="25" t="s">
        <v>27</v>
      </c>
      <c r="J7" s="25" t="s">
        <v>28</v>
      </c>
      <c r="K7" s="25" t="s">
        <v>29</v>
      </c>
      <c r="L7" s="25" t="s">
        <v>30</v>
      </c>
      <c r="M7" s="25" t="s">
        <v>31</v>
      </c>
      <c r="N7" s="25" t="s">
        <v>32</v>
      </c>
      <c r="O7" s="25" t="s">
        <v>31</v>
      </c>
      <c r="P7" s="25" t="s">
        <v>32</v>
      </c>
      <c r="Q7" s="25"/>
      <c r="R7" s="58"/>
      <c r="S7" s="58" t="s">
        <v>31</v>
      </c>
      <c r="T7" s="58" t="s">
        <v>32</v>
      </c>
      <c r="U7" s="58" t="s">
        <v>31</v>
      </c>
      <c r="V7" s="58" t="s">
        <v>32</v>
      </c>
      <c r="W7" s="25"/>
      <c r="X7" s="25"/>
      <c r="Y7" s="25"/>
      <c r="Z7" s="100" t="s">
        <v>33</v>
      </c>
    </row>
    <row r="8" s="2" customFormat="1" ht="61" customHeight="1" spans="1:26">
      <c r="A8" s="26"/>
      <c r="B8" s="27" t="s">
        <v>34</v>
      </c>
      <c r="C8" s="28"/>
      <c r="D8" s="28"/>
      <c r="E8" s="28"/>
      <c r="F8" s="29"/>
      <c r="G8" s="30"/>
      <c r="H8" s="35">
        <v>2050202</v>
      </c>
      <c r="I8" s="35">
        <v>2050203</v>
      </c>
      <c r="J8" s="35" t="s">
        <v>35</v>
      </c>
      <c r="K8" s="35" t="s">
        <v>35</v>
      </c>
      <c r="L8" s="30"/>
      <c r="M8" s="35">
        <v>2050202</v>
      </c>
      <c r="N8" s="35">
        <v>2050203</v>
      </c>
      <c r="O8" s="35">
        <v>2050202</v>
      </c>
      <c r="P8" s="35">
        <v>2050203</v>
      </c>
      <c r="Q8" s="30"/>
      <c r="R8" s="57"/>
      <c r="S8" s="35">
        <v>2050202</v>
      </c>
      <c r="T8" s="35">
        <v>2050203</v>
      </c>
      <c r="U8" s="35">
        <v>2050202</v>
      </c>
      <c r="V8" s="35">
        <v>2050203</v>
      </c>
      <c r="W8" s="30"/>
      <c r="X8" s="35" t="s">
        <v>35</v>
      </c>
      <c r="Y8" s="35" t="s">
        <v>35</v>
      </c>
      <c r="Z8" s="35" t="s">
        <v>35</v>
      </c>
    </row>
    <row r="9" s="4" customFormat="1" ht="66" customHeight="1" spans="1:26">
      <c r="A9" s="36"/>
      <c r="B9" s="37"/>
      <c r="C9" s="74" t="s">
        <v>286</v>
      </c>
      <c r="D9" s="53">
        <f t="shared" ref="D9:V9" si="0">SUM(D10:D18)</f>
        <v>170347.06</v>
      </c>
      <c r="E9" s="53">
        <f t="shared" si="0"/>
        <v>162418.8</v>
      </c>
      <c r="F9" s="53">
        <f t="shared" si="0"/>
        <v>7928.26</v>
      </c>
      <c r="G9" s="39">
        <f t="shared" si="0"/>
        <v>657.12</v>
      </c>
      <c r="H9" s="39">
        <f t="shared" si="0"/>
        <v>-650.62</v>
      </c>
      <c r="I9" s="39">
        <f t="shared" si="0"/>
        <v>1271.87</v>
      </c>
      <c r="J9" s="39">
        <f t="shared" si="0"/>
        <v>35.87</v>
      </c>
      <c r="K9" s="39">
        <f t="shared" si="0"/>
        <v>0</v>
      </c>
      <c r="L9" s="53">
        <f t="shared" si="0"/>
        <v>6970.39</v>
      </c>
      <c r="M9" s="53">
        <f t="shared" si="0"/>
        <v>4650.45</v>
      </c>
      <c r="N9" s="53">
        <f t="shared" si="0"/>
        <v>2289.94</v>
      </c>
      <c r="O9" s="53">
        <f t="shared" si="0"/>
        <v>19.12</v>
      </c>
      <c r="P9" s="53">
        <f t="shared" si="0"/>
        <v>10.88</v>
      </c>
      <c r="Q9" s="53">
        <f t="shared" si="0"/>
        <v>0</v>
      </c>
      <c r="R9" s="53">
        <f t="shared" si="0"/>
        <v>3588.6</v>
      </c>
      <c r="S9" s="53">
        <f t="shared" si="0"/>
        <v>1948.96</v>
      </c>
      <c r="T9" s="53">
        <f t="shared" si="0"/>
        <v>1610.74</v>
      </c>
      <c r="U9" s="53">
        <f t="shared" si="0"/>
        <v>18.75</v>
      </c>
      <c r="V9" s="53">
        <f t="shared" si="0"/>
        <v>10.15</v>
      </c>
      <c r="W9" s="53">
        <v>0</v>
      </c>
      <c r="X9" s="39">
        <f t="shared" ref="X9:Z9" si="1">SUM(X10:X18)</f>
        <v>0</v>
      </c>
      <c r="Y9" s="39">
        <f t="shared" si="1"/>
        <v>-7318</v>
      </c>
      <c r="Z9" s="39">
        <f t="shared" si="1"/>
        <v>4030.15</v>
      </c>
    </row>
    <row r="10" ht="51" customHeight="1" spans="1:26">
      <c r="A10" s="40" t="s">
        <v>206</v>
      </c>
      <c r="B10" s="41">
        <v>1</v>
      </c>
      <c r="C10" s="75" t="s">
        <v>207</v>
      </c>
      <c r="D10" s="54">
        <f t="shared" ref="D10:D18" si="2">E10+F10</f>
        <v>31463.46</v>
      </c>
      <c r="E10" s="59">
        <v>29762.18</v>
      </c>
      <c r="F10" s="59">
        <f t="shared" ref="F10:F18" si="3">G10+K10+L10+R10+X10+Y10+Z10</f>
        <v>1701.28</v>
      </c>
      <c r="G10" s="44">
        <f t="shared" ref="G10:G18" si="4">H10+I10+J10</f>
        <v>165.6</v>
      </c>
      <c r="H10" s="44">
        <v>-110.49</v>
      </c>
      <c r="I10" s="44">
        <v>279.04</v>
      </c>
      <c r="J10" s="44">
        <v>-2.95</v>
      </c>
      <c r="K10" s="44"/>
      <c r="L10" s="54">
        <f t="shared" ref="L10:L18" si="5">M10+N10+O10+P10</f>
        <v>906.5</v>
      </c>
      <c r="M10" s="54">
        <v>529.9</v>
      </c>
      <c r="N10" s="54">
        <v>376.6</v>
      </c>
      <c r="O10" s="54">
        <v>0</v>
      </c>
      <c r="P10" s="54">
        <v>0</v>
      </c>
      <c r="Q10" s="54"/>
      <c r="R10" s="59">
        <f t="shared" ref="R10:R18" si="6">SUM(S10:V10)</f>
        <v>507.12</v>
      </c>
      <c r="S10" s="54">
        <v>277.08</v>
      </c>
      <c r="T10" s="54">
        <v>230.04</v>
      </c>
      <c r="U10" s="54">
        <v>0</v>
      </c>
      <c r="V10" s="54">
        <v>0</v>
      </c>
      <c r="W10" s="54"/>
      <c r="X10" s="60"/>
      <c r="Y10" s="44">
        <v>-984</v>
      </c>
      <c r="Z10" s="43">
        <v>1106.06</v>
      </c>
    </row>
    <row r="11" ht="48" customHeight="1" spans="1:26">
      <c r="A11" s="40" t="s">
        <v>208</v>
      </c>
      <c r="B11" s="41">
        <v>2</v>
      </c>
      <c r="C11" s="75" t="s">
        <v>209</v>
      </c>
      <c r="D11" s="54">
        <f t="shared" si="2"/>
        <v>26105.8</v>
      </c>
      <c r="E11" s="59">
        <v>25100.62</v>
      </c>
      <c r="F11" s="59">
        <f t="shared" si="3"/>
        <v>1005.18</v>
      </c>
      <c r="G11" s="44">
        <f t="shared" si="4"/>
        <v>81.55</v>
      </c>
      <c r="H11" s="44">
        <v>-81.08</v>
      </c>
      <c r="I11" s="44">
        <v>154.56</v>
      </c>
      <c r="J11" s="44">
        <v>8.07</v>
      </c>
      <c r="K11" s="44"/>
      <c r="L11" s="54">
        <f t="shared" si="5"/>
        <v>1123.08</v>
      </c>
      <c r="M11" s="54">
        <v>792.66</v>
      </c>
      <c r="N11" s="54">
        <v>330.42</v>
      </c>
      <c r="O11" s="54">
        <v>0</v>
      </c>
      <c r="P11" s="54">
        <v>0</v>
      </c>
      <c r="Q11" s="54"/>
      <c r="R11" s="59">
        <f t="shared" si="6"/>
        <v>550.54</v>
      </c>
      <c r="S11" s="54">
        <v>312.17</v>
      </c>
      <c r="T11" s="54">
        <v>238.37</v>
      </c>
      <c r="U11" s="54">
        <v>0</v>
      </c>
      <c r="V11" s="54">
        <v>0</v>
      </c>
      <c r="W11" s="54"/>
      <c r="X11" s="60"/>
      <c r="Y11" s="44">
        <v>-1348</v>
      </c>
      <c r="Z11" s="43">
        <v>598.01</v>
      </c>
    </row>
    <row r="12" ht="45" customHeight="1" spans="1:26">
      <c r="A12" s="40" t="s">
        <v>210</v>
      </c>
      <c r="B12" s="41">
        <v>3</v>
      </c>
      <c r="C12" s="75" t="s">
        <v>211</v>
      </c>
      <c r="D12" s="54">
        <f t="shared" si="2"/>
        <v>44401.1</v>
      </c>
      <c r="E12" s="59">
        <v>43527.02</v>
      </c>
      <c r="F12" s="59">
        <f t="shared" si="3"/>
        <v>874.079999999999</v>
      </c>
      <c r="G12" s="44">
        <f t="shared" si="4"/>
        <v>58.41</v>
      </c>
      <c r="H12" s="44">
        <v>-178.34</v>
      </c>
      <c r="I12" s="44">
        <v>233.05</v>
      </c>
      <c r="J12" s="44">
        <v>3.7</v>
      </c>
      <c r="K12" s="44"/>
      <c r="L12" s="54">
        <f t="shared" si="5"/>
        <v>1904.15</v>
      </c>
      <c r="M12" s="54">
        <v>1364.37</v>
      </c>
      <c r="N12" s="54">
        <v>525.77</v>
      </c>
      <c r="O12" s="54">
        <v>8.31</v>
      </c>
      <c r="P12" s="54">
        <v>5.7</v>
      </c>
      <c r="Q12" s="54"/>
      <c r="R12" s="59">
        <f t="shared" si="6"/>
        <v>965.46</v>
      </c>
      <c r="S12" s="54">
        <v>537.28</v>
      </c>
      <c r="T12" s="54">
        <v>414.71</v>
      </c>
      <c r="U12" s="54">
        <v>8.15</v>
      </c>
      <c r="V12" s="54">
        <v>5.32</v>
      </c>
      <c r="W12" s="54"/>
      <c r="X12" s="60"/>
      <c r="Y12" s="44">
        <v>-2863</v>
      </c>
      <c r="Z12" s="43">
        <v>809.059999999999</v>
      </c>
    </row>
    <row r="13" ht="47" customHeight="1" spans="1:26">
      <c r="A13" s="40" t="s">
        <v>212</v>
      </c>
      <c r="B13" s="41">
        <v>4</v>
      </c>
      <c r="C13" s="75" t="s">
        <v>213</v>
      </c>
      <c r="D13" s="54">
        <f t="shared" si="2"/>
        <v>18770.26</v>
      </c>
      <c r="E13" s="59">
        <v>17747.72</v>
      </c>
      <c r="F13" s="59">
        <f t="shared" si="3"/>
        <v>1022.54</v>
      </c>
      <c r="G13" s="44">
        <f t="shared" si="4"/>
        <v>135.77</v>
      </c>
      <c r="H13" s="44">
        <v>-73.71</v>
      </c>
      <c r="I13" s="44">
        <v>197.82</v>
      </c>
      <c r="J13" s="44">
        <v>11.66</v>
      </c>
      <c r="K13" s="44"/>
      <c r="L13" s="54">
        <f t="shared" si="5"/>
        <v>683.9</v>
      </c>
      <c r="M13" s="54">
        <v>425.78</v>
      </c>
      <c r="N13" s="54">
        <v>258.12</v>
      </c>
      <c r="O13" s="54">
        <v>0</v>
      </c>
      <c r="P13" s="54">
        <v>0</v>
      </c>
      <c r="Q13" s="54"/>
      <c r="R13" s="59">
        <f t="shared" si="6"/>
        <v>413.43</v>
      </c>
      <c r="S13" s="54">
        <v>222.06</v>
      </c>
      <c r="T13" s="54">
        <v>191.37</v>
      </c>
      <c r="U13" s="54">
        <v>0</v>
      </c>
      <c r="V13" s="54">
        <v>0</v>
      </c>
      <c r="W13" s="54"/>
      <c r="X13" s="60"/>
      <c r="Y13" s="44">
        <v>-697</v>
      </c>
      <c r="Z13" s="43">
        <v>486.44</v>
      </c>
    </row>
    <row r="14" ht="51" customHeight="1" spans="1:26">
      <c r="A14" s="40" t="s">
        <v>214</v>
      </c>
      <c r="B14" s="41">
        <v>5</v>
      </c>
      <c r="C14" s="75" t="s">
        <v>215</v>
      </c>
      <c r="D14" s="54">
        <f t="shared" si="2"/>
        <v>20999.97</v>
      </c>
      <c r="E14" s="59">
        <v>19646.95</v>
      </c>
      <c r="F14" s="59">
        <f t="shared" si="3"/>
        <v>1353.02</v>
      </c>
      <c r="G14" s="44">
        <f t="shared" si="4"/>
        <v>58.79</v>
      </c>
      <c r="H14" s="44">
        <v>-95.56</v>
      </c>
      <c r="I14" s="44">
        <v>157.57</v>
      </c>
      <c r="J14" s="44">
        <v>-3.22</v>
      </c>
      <c r="K14" s="44"/>
      <c r="L14" s="54">
        <f t="shared" si="5"/>
        <v>972.09</v>
      </c>
      <c r="M14" s="54">
        <v>594.85</v>
      </c>
      <c r="N14" s="54">
        <v>377.24</v>
      </c>
      <c r="O14" s="54">
        <v>0</v>
      </c>
      <c r="P14" s="54">
        <v>0</v>
      </c>
      <c r="Q14" s="54"/>
      <c r="R14" s="59">
        <f t="shared" si="6"/>
        <v>498.97</v>
      </c>
      <c r="S14" s="54">
        <v>246.8</v>
      </c>
      <c r="T14" s="54">
        <v>252.17</v>
      </c>
      <c r="U14" s="54">
        <v>0</v>
      </c>
      <c r="V14" s="54">
        <v>0</v>
      </c>
      <c r="W14" s="54"/>
      <c r="X14" s="60"/>
      <c r="Y14" s="44">
        <v>-726</v>
      </c>
      <c r="Z14" s="43">
        <v>549.17</v>
      </c>
    </row>
    <row r="15" ht="49" customHeight="1" spans="1:26">
      <c r="A15" s="40" t="s">
        <v>216</v>
      </c>
      <c r="B15" s="41">
        <v>6</v>
      </c>
      <c r="C15" s="75" t="s">
        <v>217</v>
      </c>
      <c r="D15" s="54">
        <f t="shared" si="2"/>
        <v>8786.09</v>
      </c>
      <c r="E15" s="59">
        <v>7990.21</v>
      </c>
      <c r="F15" s="59">
        <f t="shared" si="3"/>
        <v>795.88</v>
      </c>
      <c r="G15" s="44">
        <f t="shared" si="4"/>
        <v>46.84</v>
      </c>
      <c r="H15" s="44">
        <v>-49.87</v>
      </c>
      <c r="I15" s="44">
        <v>94.88</v>
      </c>
      <c r="J15" s="44">
        <v>1.83</v>
      </c>
      <c r="K15" s="44"/>
      <c r="L15" s="54">
        <f t="shared" si="5"/>
        <v>428.98</v>
      </c>
      <c r="M15" s="54">
        <v>281.11</v>
      </c>
      <c r="N15" s="54">
        <v>147.87</v>
      </c>
      <c r="O15" s="54">
        <v>0</v>
      </c>
      <c r="P15" s="54">
        <v>0</v>
      </c>
      <c r="Q15" s="54"/>
      <c r="R15" s="59">
        <f t="shared" si="6"/>
        <v>206.77</v>
      </c>
      <c r="S15" s="54">
        <v>110.67</v>
      </c>
      <c r="T15" s="54">
        <v>96.1</v>
      </c>
      <c r="U15" s="54">
        <v>0</v>
      </c>
      <c r="V15" s="54">
        <v>0</v>
      </c>
      <c r="W15" s="54"/>
      <c r="X15" s="60"/>
      <c r="Y15" s="44">
        <v>-60</v>
      </c>
      <c r="Z15" s="43">
        <v>173.29</v>
      </c>
    </row>
    <row r="16" ht="44" customHeight="1" spans="1:26">
      <c r="A16" s="40" t="s">
        <v>218</v>
      </c>
      <c r="B16" s="41">
        <v>7</v>
      </c>
      <c r="C16" s="75" t="s">
        <v>219</v>
      </c>
      <c r="D16" s="54">
        <f t="shared" si="2"/>
        <v>17443.94</v>
      </c>
      <c r="E16" s="59">
        <v>16409.04</v>
      </c>
      <c r="F16" s="59">
        <f t="shared" si="3"/>
        <v>1034.9</v>
      </c>
      <c r="G16" s="44">
        <f t="shared" si="4"/>
        <v>109.07</v>
      </c>
      <c r="H16" s="44">
        <v>-68.89</v>
      </c>
      <c r="I16" s="44">
        <v>177.62</v>
      </c>
      <c r="J16" s="44">
        <v>0.34</v>
      </c>
      <c r="K16" s="44"/>
      <c r="L16" s="54">
        <f t="shared" si="5"/>
        <v>864.73</v>
      </c>
      <c r="M16" s="54">
        <v>603.5</v>
      </c>
      <c r="N16" s="54">
        <v>261.23</v>
      </c>
      <c r="O16" s="54">
        <v>0</v>
      </c>
      <c r="P16" s="54">
        <v>0</v>
      </c>
      <c r="Q16" s="54"/>
      <c r="R16" s="59">
        <f t="shared" si="6"/>
        <v>390.97</v>
      </c>
      <c r="S16" s="54">
        <v>220.41</v>
      </c>
      <c r="T16" s="54">
        <v>170.56</v>
      </c>
      <c r="U16" s="54">
        <v>0</v>
      </c>
      <c r="V16" s="54">
        <v>0</v>
      </c>
      <c r="W16" s="54"/>
      <c r="X16" s="60"/>
      <c r="Y16" s="44">
        <v>-640</v>
      </c>
      <c r="Z16" s="43">
        <v>310.13</v>
      </c>
    </row>
    <row r="17" ht="50" customHeight="1" spans="1:26">
      <c r="A17" s="40" t="s">
        <v>220</v>
      </c>
      <c r="B17" s="41">
        <v>8</v>
      </c>
      <c r="C17" s="75" t="s">
        <v>221</v>
      </c>
      <c r="D17" s="54">
        <f t="shared" si="2"/>
        <v>2176.75</v>
      </c>
      <c r="E17" s="59">
        <v>2055.54</v>
      </c>
      <c r="F17" s="59">
        <f t="shared" si="3"/>
        <v>121.21</v>
      </c>
      <c r="G17" s="44">
        <f t="shared" si="4"/>
        <v>9.74</v>
      </c>
      <c r="H17" s="44">
        <v>8.12</v>
      </c>
      <c r="I17" s="44">
        <v>1.6</v>
      </c>
      <c r="J17" s="44">
        <v>0.02</v>
      </c>
      <c r="K17" s="44"/>
      <c r="L17" s="54">
        <f t="shared" si="5"/>
        <v>75.54</v>
      </c>
      <c r="M17" s="54">
        <v>58.28</v>
      </c>
      <c r="N17" s="54">
        <v>17.26</v>
      </c>
      <c r="O17" s="54">
        <v>0</v>
      </c>
      <c r="P17" s="54">
        <v>0</v>
      </c>
      <c r="Q17" s="54"/>
      <c r="R17" s="59">
        <f t="shared" si="6"/>
        <v>37.94</v>
      </c>
      <c r="S17" s="54">
        <v>22.49</v>
      </c>
      <c r="T17" s="54">
        <v>15.45</v>
      </c>
      <c r="U17" s="54">
        <v>0</v>
      </c>
      <c r="V17" s="54">
        <v>0</v>
      </c>
      <c r="W17" s="54"/>
      <c r="X17" s="60"/>
      <c r="Y17" s="44">
        <v>0</v>
      </c>
      <c r="Z17" s="43">
        <v>-2.0100000000001</v>
      </c>
    </row>
    <row r="18" s="72" customFormat="1" ht="55" customHeight="1" spans="1:26">
      <c r="A18" s="76" t="s">
        <v>222</v>
      </c>
      <c r="B18" s="77">
        <v>9</v>
      </c>
      <c r="C18" s="78" t="s">
        <v>223</v>
      </c>
      <c r="D18" s="79">
        <f t="shared" si="2"/>
        <v>199.69</v>
      </c>
      <c r="E18" s="80">
        <v>179.52</v>
      </c>
      <c r="F18" s="80">
        <f t="shared" si="3"/>
        <v>20.17</v>
      </c>
      <c r="G18" s="81">
        <f t="shared" si="4"/>
        <v>-8.65</v>
      </c>
      <c r="H18" s="81">
        <v>-0.8</v>
      </c>
      <c r="I18" s="81">
        <v>-24.27</v>
      </c>
      <c r="J18" s="81">
        <v>16.42</v>
      </c>
      <c r="K18" s="81"/>
      <c r="L18" s="79">
        <f t="shared" si="5"/>
        <v>11.42</v>
      </c>
      <c r="M18" s="79">
        <v>0</v>
      </c>
      <c r="N18" s="79">
        <v>-4.57</v>
      </c>
      <c r="O18" s="79">
        <v>10.81</v>
      </c>
      <c r="P18" s="79">
        <v>5.18</v>
      </c>
      <c r="Q18" s="79"/>
      <c r="R18" s="80">
        <f t="shared" si="6"/>
        <v>17.4</v>
      </c>
      <c r="S18" s="79">
        <v>0</v>
      </c>
      <c r="T18" s="79">
        <v>1.97</v>
      </c>
      <c r="U18" s="79">
        <v>10.6</v>
      </c>
      <c r="V18" s="79">
        <v>4.83</v>
      </c>
      <c r="W18" s="79"/>
      <c r="X18" s="82"/>
      <c r="Y18" s="81"/>
      <c r="Z18" s="83"/>
    </row>
  </sheetData>
  <autoFilter ref="A5:Z18">
    <extLst/>
  </autoFilter>
  <mergeCells count="18">
    <mergeCell ref="B1:C1"/>
    <mergeCell ref="B2:Z2"/>
    <mergeCell ref="G4:J4"/>
    <mergeCell ref="L4:Q4"/>
    <mergeCell ref="R4:W4"/>
    <mergeCell ref="B6:F6"/>
    <mergeCell ref="B7:F7"/>
    <mergeCell ref="B8:F8"/>
    <mergeCell ref="A4:A5"/>
    <mergeCell ref="B4:B5"/>
    <mergeCell ref="C4:C5"/>
    <mergeCell ref="D4:D5"/>
    <mergeCell ref="E4:E5"/>
    <mergeCell ref="F4:F5"/>
    <mergeCell ref="K4:K5"/>
    <mergeCell ref="X4:X5"/>
    <mergeCell ref="Y4:Y5"/>
    <mergeCell ref="Z4:Z5"/>
  </mergeCells>
  <pageMargins left="0.511811023622047" right="0.31496062992126" top="0.748031496062992" bottom="0.748031496062992" header="0.31496062992126" footer="0.31496062992126"/>
  <pageSetup paperSize="9" scale="45" firstPageNumber="7" fitToHeight="0" orientation="landscape" useFirstPageNumber="1"/>
  <headerFooter alignWithMargins="0" scaleWithDoc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6:Q39"/>
  <sheetViews>
    <sheetView topLeftCell="A24" workbookViewId="0">
      <selection activeCell="K26" sqref="K26:K39"/>
    </sheetView>
  </sheetViews>
  <sheetFormatPr defaultColWidth="9" defaultRowHeight="14.25"/>
  <cols>
    <col min="7" max="7" width="25.5833333333333" customWidth="1"/>
    <col min="8" max="8" width="9.16666666666667" customWidth="1"/>
    <col min="9" max="9" width="8.75" customWidth="1"/>
    <col min="10" max="10" width="9.16666666666667" customWidth="1"/>
    <col min="11" max="11" width="15.6666666666667" customWidth="1"/>
    <col min="12" max="12" width="11.3333333333333" customWidth="1"/>
    <col min="13" max="14" width="8.75" customWidth="1"/>
    <col min="15" max="15" width="9.25" customWidth="1"/>
    <col min="16" max="16" width="10.75" customWidth="1"/>
    <col min="17" max="17" width="10.25" customWidth="1"/>
  </cols>
  <sheetData>
    <row r="6" spans="10:15">
      <c r="J6" t="s">
        <v>287</v>
      </c>
      <c r="O6" t="s">
        <v>288</v>
      </c>
    </row>
    <row r="7" ht="15.75" spans="7:17">
      <c r="G7" s="63" t="s">
        <v>251</v>
      </c>
      <c r="H7" s="8">
        <v>1597.74</v>
      </c>
      <c r="I7" s="8">
        <v>19.35</v>
      </c>
      <c r="J7" s="8">
        <f>H7+I7</f>
        <v>1617.09</v>
      </c>
      <c r="K7" s="66">
        <v>311.5</v>
      </c>
      <c r="L7" s="8">
        <f>J7-O7</f>
        <v>311.5</v>
      </c>
      <c r="M7" s="67">
        <v>1286.24</v>
      </c>
      <c r="N7" s="8">
        <v>19.35</v>
      </c>
      <c r="O7" s="8">
        <f>M7+N7</f>
        <v>1305.59</v>
      </c>
      <c r="P7" s="8">
        <f>O7-H7</f>
        <v>-292.15</v>
      </c>
      <c r="Q7" s="71"/>
    </row>
    <row r="8" ht="15.75" spans="7:17">
      <c r="G8" s="42" t="s">
        <v>253</v>
      </c>
      <c r="H8" s="8">
        <v>491.62</v>
      </c>
      <c r="I8" s="8">
        <v>-40.46</v>
      </c>
      <c r="J8" s="8">
        <f t="shared" ref="J8:J14" si="0">H8+I8</f>
        <v>451.16</v>
      </c>
      <c r="K8" s="66">
        <v>-1294.09</v>
      </c>
      <c r="L8" s="8">
        <f t="shared" ref="L8:L14" si="1">J8-O8</f>
        <v>-1294.09</v>
      </c>
      <c r="M8" s="67">
        <v>1785.71</v>
      </c>
      <c r="N8" s="8">
        <v>-40.46</v>
      </c>
      <c r="O8" s="8">
        <f t="shared" ref="O8:O14" si="2">M8+N8</f>
        <v>1745.25</v>
      </c>
      <c r="P8" s="8">
        <f t="shared" ref="P8:P14" si="3">O8-H8</f>
        <v>1253.63</v>
      </c>
      <c r="Q8" s="71"/>
    </row>
    <row r="9" ht="15.75" spans="7:17">
      <c r="G9" s="42" t="s">
        <v>255</v>
      </c>
      <c r="H9" s="8">
        <v>1587.89</v>
      </c>
      <c r="I9" s="8">
        <v>-15.41</v>
      </c>
      <c r="J9" s="8">
        <f t="shared" si="0"/>
        <v>1572.48</v>
      </c>
      <c r="K9" s="66">
        <v>-9.84999999999968</v>
      </c>
      <c r="L9" s="8">
        <f t="shared" si="1"/>
        <v>-9.84999999999991</v>
      </c>
      <c r="M9" s="67">
        <v>1597.74</v>
      </c>
      <c r="N9" s="8">
        <v>-15.41</v>
      </c>
      <c r="O9" s="8">
        <f t="shared" si="2"/>
        <v>1582.33</v>
      </c>
      <c r="P9" s="8">
        <f t="shared" si="3"/>
        <v>-5.56000000000017</v>
      </c>
      <c r="Q9" s="71"/>
    </row>
    <row r="10" ht="15.75" spans="7:17">
      <c r="G10" s="42" t="s">
        <v>257</v>
      </c>
      <c r="H10" s="8">
        <v>63.07</v>
      </c>
      <c r="I10" s="8">
        <v>-41.95</v>
      </c>
      <c r="J10" s="8">
        <f t="shared" si="0"/>
        <v>21.12</v>
      </c>
      <c r="K10" s="66">
        <v>-1524.82</v>
      </c>
      <c r="L10" s="8">
        <f t="shared" si="1"/>
        <v>-1524.82</v>
      </c>
      <c r="M10" s="67">
        <v>1587.89</v>
      </c>
      <c r="N10" s="8">
        <v>-41.95</v>
      </c>
      <c r="O10" s="8">
        <f t="shared" si="2"/>
        <v>1545.94</v>
      </c>
      <c r="P10" s="8">
        <f t="shared" si="3"/>
        <v>1482.87</v>
      </c>
      <c r="Q10" s="71"/>
    </row>
    <row r="11" ht="15.75" spans="7:17">
      <c r="G11" s="42" t="s">
        <v>259</v>
      </c>
      <c r="H11" s="8">
        <v>1286.24</v>
      </c>
      <c r="I11" s="8">
        <v>-52.17</v>
      </c>
      <c r="J11" s="8">
        <f t="shared" si="0"/>
        <v>1234.07</v>
      </c>
      <c r="K11" s="66">
        <v>232.86</v>
      </c>
      <c r="L11" s="8">
        <f t="shared" si="1"/>
        <v>232.86</v>
      </c>
      <c r="M11" s="67">
        <v>1053.38</v>
      </c>
      <c r="N11" s="8">
        <v>-52.17</v>
      </c>
      <c r="O11" s="8">
        <f t="shared" si="2"/>
        <v>1001.21</v>
      </c>
      <c r="P11" s="8">
        <f t="shared" si="3"/>
        <v>-285.03</v>
      </c>
      <c r="Q11" s="71"/>
    </row>
    <row r="12" ht="15.75" spans="7:17">
      <c r="G12" s="42" t="s">
        <v>261</v>
      </c>
      <c r="H12" s="8">
        <v>1053.38</v>
      </c>
      <c r="I12" s="8">
        <v>-8.75</v>
      </c>
      <c r="J12" s="8">
        <f t="shared" si="0"/>
        <v>1044.63</v>
      </c>
      <c r="K12" s="66">
        <v>584.84</v>
      </c>
      <c r="L12" s="8">
        <f t="shared" si="1"/>
        <v>584.84</v>
      </c>
      <c r="M12" s="67">
        <v>468.54</v>
      </c>
      <c r="N12" s="8">
        <v>-8.75</v>
      </c>
      <c r="O12" s="8">
        <f t="shared" si="2"/>
        <v>459.79</v>
      </c>
      <c r="P12" s="8">
        <f t="shared" si="3"/>
        <v>-593.59</v>
      </c>
      <c r="Q12" s="71"/>
    </row>
    <row r="13" ht="15.75" spans="7:17">
      <c r="G13" s="42" t="s">
        <v>263</v>
      </c>
      <c r="H13" s="8">
        <v>1785.71</v>
      </c>
      <c r="I13" s="8">
        <v>-12.83</v>
      </c>
      <c r="J13" s="8">
        <f t="shared" si="0"/>
        <v>1772.88</v>
      </c>
      <c r="K13" s="66">
        <v>1294.09</v>
      </c>
      <c r="L13" s="8">
        <f t="shared" si="1"/>
        <v>1294.09</v>
      </c>
      <c r="M13" s="67">
        <v>491.62</v>
      </c>
      <c r="N13" s="8">
        <v>-12.83</v>
      </c>
      <c r="O13" s="8">
        <f t="shared" si="2"/>
        <v>478.79</v>
      </c>
      <c r="P13" s="8">
        <f t="shared" si="3"/>
        <v>-1306.92</v>
      </c>
      <c r="Q13" s="71"/>
    </row>
    <row r="14" ht="15.75" spans="7:17">
      <c r="G14" s="64" t="s">
        <v>265</v>
      </c>
      <c r="H14" s="8">
        <v>468.54</v>
      </c>
      <c r="I14" s="8">
        <v>12.11</v>
      </c>
      <c r="J14" s="8">
        <f t="shared" si="0"/>
        <v>480.65</v>
      </c>
      <c r="K14" s="66">
        <v>405.47</v>
      </c>
      <c r="L14" s="8">
        <f t="shared" si="1"/>
        <v>405.47</v>
      </c>
      <c r="M14" s="67">
        <v>63.07</v>
      </c>
      <c r="N14" s="8">
        <v>12.11</v>
      </c>
      <c r="O14" s="8">
        <f t="shared" si="2"/>
        <v>75.18</v>
      </c>
      <c r="P14" s="8">
        <f t="shared" si="3"/>
        <v>-393.36</v>
      </c>
      <c r="Q14" s="71"/>
    </row>
    <row r="24" spans="5:7">
      <c r="E24" s="65">
        <v>1420.15</v>
      </c>
      <c r="F24">
        <v>1420.15</v>
      </c>
      <c r="G24">
        <f>E24-F24</f>
        <v>0</v>
      </c>
    </row>
    <row r="25" spans="5:12">
      <c r="E25" s="65">
        <v>69.7</v>
      </c>
      <c r="F25">
        <v>69.26</v>
      </c>
      <c r="G25">
        <f t="shared" ref="G25:G37" si="4">E25-F25</f>
        <v>0.439999999999998</v>
      </c>
      <c r="L25">
        <v>264.87</v>
      </c>
    </row>
    <row r="26" ht="15.75" spans="5:12">
      <c r="E26" s="65">
        <v>-9.03</v>
      </c>
      <c r="F26">
        <v>-9.03</v>
      </c>
      <c r="G26">
        <f t="shared" si="4"/>
        <v>0</v>
      </c>
      <c r="K26" s="68" t="s">
        <v>47</v>
      </c>
      <c r="L26" s="69">
        <v>-870.4</v>
      </c>
    </row>
    <row r="27" ht="15.75" spans="5:12">
      <c r="E27" s="65">
        <v>106.73</v>
      </c>
      <c r="F27">
        <v>106.73</v>
      </c>
      <c r="G27">
        <f t="shared" si="4"/>
        <v>0</v>
      </c>
      <c r="K27" s="70" t="s">
        <v>66</v>
      </c>
      <c r="L27" s="69">
        <v>233.57</v>
      </c>
    </row>
    <row r="28" ht="15.75" spans="5:12">
      <c r="E28" s="65">
        <v>23.52</v>
      </c>
      <c r="F28" s="65">
        <v>23.52</v>
      </c>
      <c r="G28">
        <f t="shared" si="4"/>
        <v>0</v>
      </c>
      <c r="K28" s="70" t="s">
        <v>77</v>
      </c>
      <c r="L28" s="69">
        <v>303.22</v>
      </c>
    </row>
    <row r="29" ht="15.75" spans="5:12">
      <c r="E29" s="65">
        <v>177.08</v>
      </c>
      <c r="F29" s="65">
        <v>177.08</v>
      </c>
      <c r="G29">
        <f t="shared" si="4"/>
        <v>0</v>
      </c>
      <c r="K29" s="70" t="s">
        <v>86</v>
      </c>
      <c r="L29" s="69">
        <v>552.17</v>
      </c>
    </row>
    <row r="30" ht="15.75" spans="5:12">
      <c r="E30" s="65">
        <v>4.06</v>
      </c>
      <c r="F30">
        <v>4.05999999999997</v>
      </c>
      <c r="G30">
        <f t="shared" si="4"/>
        <v>2.93098878501041e-14</v>
      </c>
      <c r="K30" s="70" t="s">
        <v>95</v>
      </c>
      <c r="L30" s="69">
        <v>561.15</v>
      </c>
    </row>
    <row r="31" ht="15.75" spans="5:12">
      <c r="E31" s="65">
        <v>-330.92</v>
      </c>
      <c r="F31">
        <v>-330.92</v>
      </c>
      <c r="G31">
        <f t="shared" si="4"/>
        <v>0</v>
      </c>
      <c r="K31" s="70" t="s">
        <v>112</v>
      </c>
      <c r="L31" s="69">
        <v>574.38</v>
      </c>
    </row>
    <row r="32" ht="15.75" spans="5:12">
      <c r="E32" s="65">
        <v>317.34</v>
      </c>
      <c r="F32">
        <v>317.34</v>
      </c>
      <c r="G32">
        <f t="shared" si="4"/>
        <v>0</v>
      </c>
      <c r="K32" s="70" t="s">
        <v>123</v>
      </c>
      <c r="L32" s="69">
        <v>198.22</v>
      </c>
    </row>
    <row r="33" ht="15.75" spans="5:12">
      <c r="E33" s="65">
        <v>-549.76</v>
      </c>
      <c r="F33">
        <v>-549.76</v>
      </c>
      <c r="G33">
        <f t="shared" si="4"/>
        <v>0</v>
      </c>
      <c r="K33" s="70" t="s">
        <v>146</v>
      </c>
      <c r="L33" s="69">
        <v>-1676.94</v>
      </c>
    </row>
    <row r="34" ht="15.75" spans="5:12">
      <c r="E34" s="65">
        <v>657.12</v>
      </c>
      <c r="F34">
        <v>657.12</v>
      </c>
      <c r="G34">
        <f t="shared" si="4"/>
        <v>0</v>
      </c>
      <c r="K34" s="70" t="s">
        <v>167</v>
      </c>
      <c r="L34" s="69">
        <v>2292.18</v>
      </c>
    </row>
    <row r="35" ht="15.75" spans="5:12">
      <c r="E35" s="65">
        <v>-271.55</v>
      </c>
      <c r="F35">
        <v>-271.55</v>
      </c>
      <c r="G35">
        <f t="shared" si="4"/>
        <v>0</v>
      </c>
      <c r="K35" s="70" t="s">
        <v>178</v>
      </c>
      <c r="L35" s="69">
        <v>4106.49000000001</v>
      </c>
    </row>
    <row r="36" ht="15.75" spans="5:12">
      <c r="E36" s="65">
        <v>-140.11</v>
      </c>
      <c r="F36">
        <v>-140.110000000001</v>
      </c>
      <c r="G36">
        <f t="shared" si="4"/>
        <v>9.9475983006414e-13</v>
      </c>
      <c r="K36" s="70" t="s">
        <v>205</v>
      </c>
      <c r="L36" s="69">
        <v>7928.26</v>
      </c>
    </row>
    <row r="37" ht="15.75" spans="5:12">
      <c r="E37" s="65">
        <v>-131.31</v>
      </c>
      <c r="F37">
        <v>-131.31</v>
      </c>
      <c r="G37">
        <f t="shared" si="4"/>
        <v>0</v>
      </c>
      <c r="K37" s="70" t="s">
        <v>224</v>
      </c>
      <c r="L37" s="69">
        <v>4935.21</v>
      </c>
    </row>
    <row r="38" ht="15.75" spans="11:12">
      <c r="K38" s="70" t="s">
        <v>249</v>
      </c>
      <c r="L38" s="69">
        <v>1125.32</v>
      </c>
    </row>
    <row r="39" ht="15.75" spans="11:12">
      <c r="K39" s="70" t="s">
        <v>266</v>
      </c>
      <c r="L39" s="69">
        <v>728.3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8"/>
  <sheetViews>
    <sheetView zoomScale="84" zoomScaleNormal="84" workbookViewId="0">
      <pane xSplit="6" ySplit="5" topLeftCell="G6" activePane="bottomRight" state="frozen"/>
      <selection/>
      <selection pane="topRight"/>
      <selection pane="bottomLeft"/>
      <selection pane="bottomRight" activeCell="I22" sqref="I22"/>
    </sheetView>
  </sheetViews>
  <sheetFormatPr defaultColWidth="9" defaultRowHeight="14.25"/>
  <cols>
    <col min="1" max="1" width="10.8333333333333" style="6" hidden="1" customWidth="1"/>
    <col min="2" max="2" width="4" customWidth="1"/>
    <col min="3" max="3" width="4.01666666666667" style="7" customWidth="1"/>
    <col min="4" max="4" width="9.675" style="7" customWidth="1"/>
    <col min="5" max="5" width="7.44166666666667" style="7" customWidth="1"/>
    <col min="6" max="6" width="7.28333333333333" style="8" customWidth="1"/>
    <col min="7" max="7" width="9.225" style="9" customWidth="1"/>
    <col min="8" max="8" width="9.675" style="9" customWidth="1"/>
    <col min="9" max="10" width="10.4166666666667" style="9" customWidth="1"/>
    <col min="11" max="11" width="6.69166666666667" style="9" customWidth="1"/>
    <col min="12" max="12" width="8.625" style="9" customWidth="1"/>
    <col min="13" max="13" width="9.21666666666667" style="9" customWidth="1"/>
    <col min="14" max="14" width="9.81666666666667" style="9" customWidth="1"/>
    <col min="15" max="15" width="9.075" style="9" customWidth="1"/>
    <col min="16" max="16" width="7.88333333333333" style="9" customWidth="1"/>
    <col min="17" max="17" width="5.65833333333333" style="9" customWidth="1"/>
    <col min="18" max="18" width="7.88333333333333" style="9" customWidth="1"/>
    <col min="19" max="19" width="9.66666666666667" style="9" customWidth="1"/>
    <col min="20" max="20" width="7.73333333333333" style="9" customWidth="1"/>
    <col min="21" max="21" width="7.88333333333333" style="9" customWidth="1"/>
    <col min="22" max="22" width="7.14166666666667" style="9" customWidth="1"/>
    <col min="23" max="23" width="13.0833333333333" style="9" customWidth="1"/>
    <col min="24" max="25" width="10.3333333333333" style="9" customWidth="1"/>
    <col min="26" max="26" width="10.3333333333333" style="10" customWidth="1"/>
    <col min="27" max="238" width="20.5833333333333" style="7" customWidth="1"/>
    <col min="239" max="16383" width="9" style="7" customWidth="1"/>
    <col min="16384" max="16384" width="9" style="7"/>
  </cols>
  <sheetData>
    <row r="1" ht="25.5" customHeight="1" spans="2:26">
      <c r="B1" s="11" t="s">
        <v>0</v>
      </c>
      <c r="C1" s="11"/>
      <c r="D1" s="11"/>
      <c r="E1" s="11"/>
      <c r="G1" s="10"/>
      <c r="H1" s="8"/>
      <c r="I1" s="8"/>
      <c r="J1" s="8"/>
      <c r="K1" s="8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8"/>
      <c r="Y1" s="8"/>
      <c r="Z1" s="8"/>
    </row>
    <row r="2" ht="41.5" customHeight="1" spans="2:26">
      <c r="B2" s="12" t="s">
        <v>1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ht="26" customHeight="1" spans="2:23">
      <c r="B3" s="13"/>
      <c r="C3" s="14"/>
      <c r="D3" s="14"/>
      <c r="E3" s="14"/>
      <c r="L3" s="51"/>
      <c r="M3" s="51"/>
      <c r="N3" s="51"/>
      <c r="O3" s="51"/>
      <c r="P3" s="51"/>
      <c r="Q3" s="51"/>
      <c r="R3" s="51"/>
      <c r="W3" s="56" t="s">
        <v>2</v>
      </c>
    </row>
    <row r="4" s="1" customFormat="1" ht="30" customHeight="1" spans="1:26">
      <c r="A4" s="15" t="s">
        <v>3</v>
      </c>
      <c r="B4" s="16" t="s">
        <v>4</v>
      </c>
      <c r="C4" s="17" t="s">
        <v>5</v>
      </c>
      <c r="D4" s="17" t="s">
        <v>6</v>
      </c>
      <c r="E4" s="17" t="s">
        <v>7</v>
      </c>
      <c r="F4" s="18" t="s">
        <v>8</v>
      </c>
      <c r="G4" s="19" t="s">
        <v>9</v>
      </c>
      <c r="H4" s="20"/>
      <c r="I4" s="20"/>
      <c r="J4" s="52"/>
      <c r="K4" s="25" t="s">
        <v>10</v>
      </c>
      <c r="L4" s="19" t="s">
        <v>11</v>
      </c>
      <c r="M4" s="20"/>
      <c r="N4" s="20"/>
      <c r="O4" s="20"/>
      <c r="P4" s="20"/>
      <c r="Q4" s="20"/>
      <c r="R4" s="19" t="s">
        <v>12</v>
      </c>
      <c r="S4" s="20"/>
      <c r="T4" s="20"/>
      <c r="U4" s="20"/>
      <c r="V4" s="20"/>
      <c r="W4" s="52"/>
      <c r="X4" s="25" t="s">
        <v>13</v>
      </c>
      <c r="Y4" s="25" t="s">
        <v>14</v>
      </c>
      <c r="Z4" s="25" t="s">
        <v>15</v>
      </c>
    </row>
    <row r="5" s="1" customFormat="1" ht="30" customHeight="1" spans="1:26">
      <c r="A5" s="21"/>
      <c r="B5" s="22"/>
      <c r="C5" s="23"/>
      <c r="D5" s="23"/>
      <c r="E5" s="23"/>
      <c r="F5" s="24"/>
      <c r="G5" s="25" t="s">
        <v>6</v>
      </c>
      <c r="H5" s="25" t="s">
        <v>16</v>
      </c>
      <c r="I5" s="25" t="s">
        <v>17</v>
      </c>
      <c r="J5" s="25" t="s">
        <v>18</v>
      </c>
      <c r="K5" s="25"/>
      <c r="L5" s="25" t="s">
        <v>6</v>
      </c>
      <c r="M5" s="25" t="s">
        <v>16</v>
      </c>
      <c r="N5" s="25" t="s">
        <v>17</v>
      </c>
      <c r="O5" s="25" t="s">
        <v>19</v>
      </c>
      <c r="P5" s="25" t="s">
        <v>20</v>
      </c>
      <c r="Q5" s="25" t="s">
        <v>21</v>
      </c>
      <c r="R5" s="25" t="s">
        <v>6</v>
      </c>
      <c r="S5" s="25" t="s">
        <v>16</v>
      </c>
      <c r="T5" s="25" t="s">
        <v>17</v>
      </c>
      <c r="U5" s="25" t="s">
        <v>19</v>
      </c>
      <c r="V5" s="25" t="s">
        <v>20</v>
      </c>
      <c r="W5" s="25" t="s">
        <v>21</v>
      </c>
      <c r="X5" s="25"/>
      <c r="Y5" s="25"/>
      <c r="Z5" s="25"/>
    </row>
    <row r="6" s="2" customFormat="1" ht="30" customHeight="1" spans="1:26">
      <c r="A6" s="26"/>
      <c r="B6" s="27" t="s">
        <v>22</v>
      </c>
      <c r="C6" s="28"/>
      <c r="D6" s="28"/>
      <c r="E6" s="28"/>
      <c r="F6" s="29"/>
      <c r="G6" s="30" t="s">
        <v>23</v>
      </c>
      <c r="H6" s="30" t="s">
        <v>23</v>
      </c>
      <c r="I6" s="30" t="s">
        <v>23</v>
      </c>
      <c r="J6" s="30" t="s">
        <v>23</v>
      </c>
      <c r="K6" s="30">
        <v>50299</v>
      </c>
      <c r="L6" s="30">
        <v>50902</v>
      </c>
      <c r="M6" s="30">
        <v>50902</v>
      </c>
      <c r="N6" s="30">
        <v>50902</v>
      </c>
      <c r="O6" s="30">
        <v>50902</v>
      </c>
      <c r="P6" s="30">
        <v>50902</v>
      </c>
      <c r="Q6" s="30"/>
      <c r="R6" s="57">
        <v>50902</v>
      </c>
      <c r="S6" s="57">
        <v>50902</v>
      </c>
      <c r="T6" s="57">
        <v>50902</v>
      </c>
      <c r="U6" s="57">
        <v>50902</v>
      </c>
      <c r="V6" s="57">
        <v>50902</v>
      </c>
      <c r="W6" s="30"/>
      <c r="X6" s="30">
        <v>50601</v>
      </c>
      <c r="Y6" s="30">
        <v>50501</v>
      </c>
      <c r="Z6" s="30">
        <v>50999</v>
      </c>
    </row>
    <row r="7" s="3" customFormat="1" ht="30" customHeight="1" spans="1:26">
      <c r="A7" s="31"/>
      <c r="B7" s="32" t="s">
        <v>24</v>
      </c>
      <c r="C7" s="33"/>
      <c r="D7" s="33"/>
      <c r="E7" s="33"/>
      <c r="F7" s="34"/>
      <c r="G7" s="25" t="s">
        <v>25</v>
      </c>
      <c r="H7" s="25" t="s">
        <v>26</v>
      </c>
      <c r="I7" s="25" t="s">
        <v>27</v>
      </c>
      <c r="J7" s="25" t="s">
        <v>28</v>
      </c>
      <c r="K7" s="25" t="s">
        <v>29</v>
      </c>
      <c r="L7" s="25" t="s">
        <v>30</v>
      </c>
      <c r="M7" s="25" t="s">
        <v>31</v>
      </c>
      <c r="N7" s="25" t="s">
        <v>32</v>
      </c>
      <c r="O7" s="25" t="s">
        <v>31</v>
      </c>
      <c r="P7" s="25" t="s">
        <v>32</v>
      </c>
      <c r="Q7" s="25"/>
      <c r="R7" s="58"/>
      <c r="S7" s="58" t="s">
        <v>31</v>
      </c>
      <c r="T7" s="58" t="s">
        <v>32</v>
      </c>
      <c r="U7" s="58" t="s">
        <v>31</v>
      </c>
      <c r="V7" s="58" t="s">
        <v>32</v>
      </c>
      <c r="W7" s="25"/>
      <c r="X7" s="25"/>
      <c r="Y7" s="25"/>
      <c r="Z7" s="100" t="s">
        <v>33</v>
      </c>
    </row>
    <row r="8" s="2" customFormat="1" ht="30" customHeight="1" spans="1:26">
      <c r="A8" s="26"/>
      <c r="B8" s="27" t="s">
        <v>34</v>
      </c>
      <c r="C8" s="28"/>
      <c r="D8" s="28"/>
      <c r="E8" s="28"/>
      <c r="F8" s="29"/>
      <c r="G8" s="30"/>
      <c r="H8" s="35">
        <v>2050202</v>
      </c>
      <c r="I8" s="35">
        <v>2050203</v>
      </c>
      <c r="J8" s="35" t="s">
        <v>35</v>
      </c>
      <c r="K8" s="35" t="s">
        <v>35</v>
      </c>
      <c r="L8" s="30"/>
      <c r="M8" s="35">
        <v>2050202</v>
      </c>
      <c r="N8" s="35">
        <v>2050203</v>
      </c>
      <c r="O8" s="35">
        <v>2050202</v>
      </c>
      <c r="P8" s="35">
        <v>2050203</v>
      </c>
      <c r="Q8" s="30"/>
      <c r="R8" s="57"/>
      <c r="S8" s="35">
        <v>2050202</v>
      </c>
      <c r="T8" s="35">
        <v>2050203</v>
      </c>
      <c r="U8" s="35">
        <v>2050202</v>
      </c>
      <c r="V8" s="35">
        <v>2050203</v>
      </c>
      <c r="W8" s="30"/>
      <c r="X8" s="35" t="s">
        <v>35</v>
      </c>
      <c r="Y8" s="35" t="s">
        <v>35</v>
      </c>
      <c r="Z8" s="35" t="s">
        <v>35</v>
      </c>
    </row>
    <row r="9" s="4" customFormat="1" ht="26" customHeight="1" spans="1:26">
      <c r="A9" s="36"/>
      <c r="B9" s="37"/>
      <c r="C9" s="38" t="s">
        <v>205</v>
      </c>
      <c r="D9" s="39">
        <f t="shared" ref="D9:V9" si="0">SUM(D10:D18)</f>
        <v>170347.06</v>
      </c>
      <c r="E9" s="39">
        <f t="shared" si="0"/>
        <v>162418.8</v>
      </c>
      <c r="F9" s="39">
        <f t="shared" si="0"/>
        <v>7928.26</v>
      </c>
      <c r="G9" s="39">
        <f t="shared" si="0"/>
        <v>657.12</v>
      </c>
      <c r="H9" s="39">
        <f t="shared" si="0"/>
        <v>-650.62</v>
      </c>
      <c r="I9" s="39">
        <f t="shared" si="0"/>
        <v>1271.87</v>
      </c>
      <c r="J9" s="39">
        <f t="shared" si="0"/>
        <v>35.87</v>
      </c>
      <c r="K9" s="39">
        <f t="shared" si="0"/>
        <v>0</v>
      </c>
      <c r="L9" s="53">
        <f t="shared" si="0"/>
        <v>6970.39</v>
      </c>
      <c r="M9" s="53">
        <f t="shared" si="0"/>
        <v>4650.45</v>
      </c>
      <c r="N9" s="53">
        <f t="shared" si="0"/>
        <v>2289.94</v>
      </c>
      <c r="O9" s="53">
        <f t="shared" si="0"/>
        <v>19.12</v>
      </c>
      <c r="P9" s="53">
        <f t="shared" si="0"/>
        <v>10.88</v>
      </c>
      <c r="Q9" s="53">
        <f t="shared" si="0"/>
        <v>0</v>
      </c>
      <c r="R9" s="53">
        <f t="shared" si="0"/>
        <v>3588.6</v>
      </c>
      <c r="S9" s="53">
        <f t="shared" si="0"/>
        <v>1948.96</v>
      </c>
      <c r="T9" s="53">
        <f t="shared" si="0"/>
        <v>1610.74</v>
      </c>
      <c r="U9" s="53">
        <f t="shared" si="0"/>
        <v>18.75</v>
      </c>
      <c r="V9" s="53">
        <f t="shared" si="0"/>
        <v>10.15</v>
      </c>
      <c r="W9" s="53">
        <v>0</v>
      </c>
      <c r="X9" s="39">
        <f t="shared" ref="X9:Z9" si="1">SUM(X10:X18)</f>
        <v>0</v>
      </c>
      <c r="Y9" s="39">
        <f t="shared" si="1"/>
        <v>-7318</v>
      </c>
      <c r="Z9" s="39">
        <f t="shared" si="1"/>
        <v>4030.15</v>
      </c>
    </row>
    <row r="10" ht="21" customHeight="1" spans="1:26">
      <c r="A10" s="40" t="s">
        <v>206</v>
      </c>
      <c r="B10" s="41">
        <v>84</v>
      </c>
      <c r="C10" s="42" t="s">
        <v>207</v>
      </c>
      <c r="D10" s="43">
        <f t="shared" ref="D10:D18" si="2">E10+F10</f>
        <v>31463.46</v>
      </c>
      <c r="E10" s="44">
        <v>29762.18</v>
      </c>
      <c r="F10" s="44">
        <f t="shared" ref="F10:F18" si="3">G10+K10+L10+R10+X10+Y10+Z10</f>
        <v>1701.28</v>
      </c>
      <c r="G10" s="44">
        <f t="shared" ref="G10:G18" si="4">H10+I10+J10</f>
        <v>165.6</v>
      </c>
      <c r="H10" s="44">
        <v>-110.49</v>
      </c>
      <c r="I10" s="44">
        <v>279.04</v>
      </c>
      <c r="J10" s="44">
        <v>-2.95</v>
      </c>
      <c r="K10" s="44"/>
      <c r="L10" s="54">
        <f t="shared" ref="L10:L18" si="5">M10+N10+O10+P10</f>
        <v>906.5</v>
      </c>
      <c r="M10" s="54">
        <v>529.9</v>
      </c>
      <c r="N10" s="54">
        <v>376.6</v>
      </c>
      <c r="O10" s="54">
        <v>0</v>
      </c>
      <c r="P10" s="54">
        <v>0</v>
      </c>
      <c r="Q10" s="54"/>
      <c r="R10" s="59">
        <f t="shared" ref="R10:R18" si="6">SUM(S10:V10)</f>
        <v>507.12</v>
      </c>
      <c r="S10" s="54">
        <v>277.08</v>
      </c>
      <c r="T10" s="54">
        <v>230.04</v>
      </c>
      <c r="U10" s="54">
        <v>0</v>
      </c>
      <c r="V10" s="54">
        <v>0</v>
      </c>
      <c r="W10" s="54"/>
      <c r="X10" s="60"/>
      <c r="Y10" s="44">
        <v>-984</v>
      </c>
      <c r="Z10" s="43">
        <v>1106.06</v>
      </c>
    </row>
    <row r="11" ht="26" customHeight="1" spans="1:26">
      <c r="A11" s="40" t="s">
        <v>208</v>
      </c>
      <c r="B11" s="41">
        <v>85</v>
      </c>
      <c r="C11" s="42" t="s">
        <v>209</v>
      </c>
      <c r="D11" s="43">
        <f t="shared" si="2"/>
        <v>26105.8</v>
      </c>
      <c r="E11" s="44">
        <v>25100.62</v>
      </c>
      <c r="F11" s="44">
        <f t="shared" si="3"/>
        <v>1005.18</v>
      </c>
      <c r="G11" s="44">
        <f t="shared" si="4"/>
        <v>81.55</v>
      </c>
      <c r="H11" s="44">
        <v>-81.08</v>
      </c>
      <c r="I11" s="44">
        <v>154.56</v>
      </c>
      <c r="J11" s="44">
        <v>8.07</v>
      </c>
      <c r="K11" s="44"/>
      <c r="L11" s="54">
        <f t="shared" si="5"/>
        <v>1123.08</v>
      </c>
      <c r="M11" s="54">
        <v>792.66</v>
      </c>
      <c r="N11" s="54">
        <v>330.42</v>
      </c>
      <c r="O11" s="54">
        <v>0</v>
      </c>
      <c r="P11" s="54">
        <v>0</v>
      </c>
      <c r="Q11" s="54"/>
      <c r="R11" s="59">
        <f t="shared" si="6"/>
        <v>550.54</v>
      </c>
      <c r="S11" s="54">
        <v>312.17</v>
      </c>
      <c r="T11" s="54">
        <v>238.37</v>
      </c>
      <c r="U11" s="54">
        <v>0</v>
      </c>
      <c r="V11" s="54">
        <v>0</v>
      </c>
      <c r="W11" s="54"/>
      <c r="X11" s="60"/>
      <c r="Y11" s="44">
        <v>-1348</v>
      </c>
      <c r="Z11" s="43">
        <v>598.01</v>
      </c>
    </row>
    <row r="12" ht="26" customHeight="1" spans="1:26">
      <c r="A12" s="40" t="s">
        <v>210</v>
      </c>
      <c r="B12" s="41">
        <v>86</v>
      </c>
      <c r="C12" s="42" t="s">
        <v>211</v>
      </c>
      <c r="D12" s="43">
        <f t="shared" si="2"/>
        <v>44401.1</v>
      </c>
      <c r="E12" s="44">
        <v>43527.02</v>
      </c>
      <c r="F12" s="44">
        <f t="shared" si="3"/>
        <v>874.079999999999</v>
      </c>
      <c r="G12" s="44">
        <f t="shared" si="4"/>
        <v>58.41</v>
      </c>
      <c r="H12" s="44">
        <v>-178.34</v>
      </c>
      <c r="I12" s="44">
        <v>233.05</v>
      </c>
      <c r="J12" s="44">
        <v>3.7</v>
      </c>
      <c r="K12" s="44"/>
      <c r="L12" s="54">
        <f t="shared" si="5"/>
        <v>1904.15</v>
      </c>
      <c r="M12" s="54">
        <v>1364.37</v>
      </c>
      <c r="N12" s="54">
        <v>525.77</v>
      </c>
      <c r="O12" s="54">
        <v>8.31</v>
      </c>
      <c r="P12" s="54">
        <v>5.7</v>
      </c>
      <c r="Q12" s="54"/>
      <c r="R12" s="59">
        <f t="shared" si="6"/>
        <v>965.46</v>
      </c>
      <c r="S12" s="54">
        <v>537.28</v>
      </c>
      <c r="T12" s="54">
        <v>414.71</v>
      </c>
      <c r="U12" s="54">
        <v>8.15</v>
      </c>
      <c r="V12" s="54">
        <v>5.32</v>
      </c>
      <c r="W12" s="54"/>
      <c r="X12" s="60"/>
      <c r="Y12" s="44">
        <v>-2863</v>
      </c>
      <c r="Z12" s="43">
        <v>809.059999999999</v>
      </c>
    </row>
    <row r="13" ht="26" customHeight="1" spans="1:26">
      <c r="A13" s="40" t="s">
        <v>212</v>
      </c>
      <c r="B13" s="41">
        <v>87</v>
      </c>
      <c r="C13" s="42" t="s">
        <v>213</v>
      </c>
      <c r="D13" s="43">
        <f t="shared" si="2"/>
        <v>18770.26</v>
      </c>
      <c r="E13" s="44">
        <v>17747.72</v>
      </c>
      <c r="F13" s="44">
        <f t="shared" si="3"/>
        <v>1022.54</v>
      </c>
      <c r="G13" s="44">
        <f t="shared" si="4"/>
        <v>135.77</v>
      </c>
      <c r="H13" s="44">
        <v>-73.71</v>
      </c>
      <c r="I13" s="44">
        <v>197.82</v>
      </c>
      <c r="J13" s="44">
        <v>11.66</v>
      </c>
      <c r="K13" s="44"/>
      <c r="L13" s="54">
        <f t="shared" si="5"/>
        <v>683.9</v>
      </c>
      <c r="M13" s="54">
        <v>425.78</v>
      </c>
      <c r="N13" s="54">
        <v>258.12</v>
      </c>
      <c r="O13" s="54">
        <v>0</v>
      </c>
      <c r="P13" s="54">
        <v>0</v>
      </c>
      <c r="Q13" s="54"/>
      <c r="R13" s="59">
        <f t="shared" si="6"/>
        <v>413.43</v>
      </c>
      <c r="S13" s="54">
        <v>222.06</v>
      </c>
      <c r="T13" s="54">
        <v>191.37</v>
      </c>
      <c r="U13" s="54">
        <v>0</v>
      </c>
      <c r="V13" s="54">
        <v>0</v>
      </c>
      <c r="W13" s="54"/>
      <c r="X13" s="60"/>
      <c r="Y13" s="44">
        <v>-697</v>
      </c>
      <c r="Z13" s="43">
        <v>486.44</v>
      </c>
    </row>
    <row r="14" ht="26" customHeight="1" spans="1:26">
      <c r="A14" s="40" t="s">
        <v>214</v>
      </c>
      <c r="B14" s="41">
        <v>88</v>
      </c>
      <c r="C14" s="42" t="s">
        <v>215</v>
      </c>
      <c r="D14" s="43">
        <f t="shared" si="2"/>
        <v>20999.97</v>
      </c>
      <c r="E14" s="44">
        <v>19646.95</v>
      </c>
      <c r="F14" s="44">
        <f t="shared" si="3"/>
        <v>1353.02</v>
      </c>
      <c r="G14" s="44">
        <f t="shared" si="4"/>
        <v>58.79</v>
      </c>
      <c r="H14" s="44">
        <v>-95.56</v>
      </c>
      <c r="I14" s="44">
        <v>157.57</v>
      </c>
      <c r="J14" s="44">
        <v>-3.22</v>
      </c>
      <c r="K14" s="44"/>
      <c r="L14" s="54">
        <f t="shared" si="5"/>
        <v>972.09</v>
      </c>
      <c r="M14" s="54">
        <v>594.85</v>
      </c>
      <c r="N14" s="54">
        <v>377.24</v>
      </c>
      <c r="O14" s="54">
        <v>0</v>
      </c>
      <c r="P14" s="54">
        <v>0</v>
      </c>
      <c r="Q14" s="54"/>
      <c r="R14" s="59">
        <f t="shared" si="6"/>
        <v>498.97</v>
      </c>
      <c r="S14" s="54">
        <v>246.8</v>
      </c>
      <c r="T14" s="54">
        <v>252.17</v>
      </c>
      <c r="U14" s="54">
        <v>0</v>
      </c>
      <c r="V14" s="54">
        <v>0</v>
      </c>
      <c r="W14" s="54"/>
      <c r="X14" s="60"/>
      <c r="Y14" s="44">
        <v>-726</v>
      </c>
      <c r="Z14" s="43">
        <v>549.17</v>
      </c>
    </row>
    <row r="15" ht="26" customHeight="1" spans="1:26">
      <c r="A15" s="40" t="s">
        <v>216</v>
      </c>
      <c r="B15" s="41">
        <v>89</v>
      </c>
      <c r="C15" s="42" t="s">
        <v>217</v>
      </c>
      <c r="D15" s="43">
        <f t="shared" si="2"/>
        <v>8786.09</v>
      </c>
      <c r="E15" s="44">
        <v>7990.21</v>
      </c>
      <c r="F15" s="44">
        <f t="shared" si="3"/>
        <v>795.88</v>
      </c>
      <c r="G15" s="44">
        <f t="shared" si="4"/>
        <v>46.84</v>
      </c>
      <c r="H15" s="44">
        <v>-49.87</v>
      </c>
      <c r="I15" s="44">
        <v>94.88</v>
      </c>
      <c r="J15" s="44">
        <v>1.83</v>
      </c>
      <c r="K15" s="44"/>
      <c r="L15" s="54">
        <f t="shared" si="5"/>
        <v>428.98</v>
      </c>
      <c r="M15" s="54">
        <v>281.11</v>
      </c>
      <c r="N15" s="54">
        <v>147.87</v>
      </c>
      <c r="O15" s="54">
        <v>0</v>
      </c>
      <c r="P15" s="54">
        <v>0</v>
      </c>
      <c r="Q15" s="54"/>
      <c r="R15" s="59">
        <f t="shared" si="6"/>
        <v>206.77</v>
      </c>
      <c r="S15" s="54">
        <v>110.67</v>
      </c>
      <c r="T15" s="54">
        <v>96.1</v>
      </c>
      <c r="U15" s="54">
        <v>0</v>
      </c>
      <c r="V15" s="54">
        <v>0</v>
      </c>
      <c r="W15" s="54"/>
      <c r="X15" s="60"/>
      <c r="Y15" s="44">
        <v>-60</v>
      </c>
      <c r="Z15" s="43">
        <v>173.29</v>
      </c>
    </row>
    <row r="16" ht="26" customHeight="1" spans="1:26">
      <c r="A16" s="40" t="s">
        <v>218</v>
      </c>
      <c r="B16" s="41">
        <v>90</v>
      </c>
      <c r="C16" s="42" t="s">
        <v>219</v>
      </c>
      <c r="D16" s="43">
        <f t="shared" si="2"/>
        <v>17443.94</v>
      </c>
      <c r="E16" s="44">
        <v>16409.04</v>
      </c>
      <c r="F16" s="44">
        <f t="shared" si="3"/>
        <v>1034.9</v>
      </c>
      <c r="G16" s="44">
        <f t="shared" si="4"/>
        <v>109.07</v>
      </c>
      <c r="H16" s="44">
        <v>-68.89</v>
      </c>
      <c r="I16" s="44">
        <v>177.62</v>
      </c>
      <c r="J16" s="44">
        <v>0.34</v>
      </c>
      <c r="K16" s="44"/>
      <c r="L16" s="54">
        <f t="shared" si="5"/>
        <v>864.73</v>
      </c>
      <c r="M16" s="54">
        <v>603.5</v>
      </c>
      <c r="N16" s="54">
        <v>261.23</v>
      </c>
      <c r="O16" s="54">
        <v>0</v>
      </c>
      <c r="P16" s="54">
        <v>0</v>
      </c>
      <c r="Q16" s="54"/>
      <c r="R16" s="59">
        <f t="shared" si="6"/>
        <v>390.97</v>
      </c>
      <c r="S16" s="54">
        <v>220.41</v>
      </c>
      <c r="T16" s="54">
        <v>170.56</v>
      </c>
      <c r="U16" s="54">
        <v>0</v>
      </c>
      <c r="V16" s="54">
        <v>0</v>
      </c>
      <c r="W16" s="54"/>
      <c r="X16" s="60"/>
      <c r="Y16" s="44">
        <v>-640</v>
      </c>
      <c r="Z16" s="43">
        <v>310.13</v>
      </c>
    </row>
    <row r="17" ht="26" customHeight="1" spans="1:26">
      <c r="A17" s="40" t="s">
        <v>220</v>
      </c>
      <c r="B17" s="41">
        <v>91</v>
      </c>
      <c r="C17" s="42" t="s">
        <v>221</v>
      </c>
      <c r="D17" s="43">
        <f t="shared" si="2"/>
        <v>2176.75</v>
      </c>
      <c r="E17" s="44">
        <v>2055.54</v>
      </c>
      <c r="F17" s="44">
        <f t="shared" si="3"/>
        <v>121.21</v>
      </c>
      <c r="G17" s="44">
        <f t="shared" si="4"/>
        <v>9.74</v>
      </c>
      <c r="H17" s="44">
        <v>8.12</v>
      </c>
      <c r="I17" s="44">
        <v>1.6</v>
      </c>
      <c r="J17" s="44">
        <v>0.02</v>
      </c>
      <c r="K17" s="44"/>
      <c r="L17" s="54">
        <f t="shared" si="5"/>
        <v>75.54</v>
      </c>
      <c r="M17" s="54">
        <v>58.28</v>
      </c>
      <c r="N17" s="54">
        <v>17.26</v>
      </c>
      <c r="O17" s="54">
        <v>0</v>
      </c>
      <c r="P17" s="54">
        <v>0</v>
      </c>
      <c r="Q17" s="54"/>
      <c r="R17" s="59">
        <f t="shared" si="6"/>
        <v>37.94</v>
      </c>
      <c r="S17" s="54">
        <v>22.49</v>
      </c>
      <c r="T17" s="54">
        <v>15.45</v>
      </c>
      <c r="U17" s="54">
        <v>0</v>
      </c>
      <c r="V17" s="54">
        <v>0</v>
      </c>
      <c r="W17" s="54"/>
      <c r="X17" s="60"/>
      <c r="Y17" s="44">
        <v>0</v>
      </c>
      <c r="Z17" s="43">
        <v>-2.0100000000001</v>
      </c>
    </row>
    <row r="18" s="5" customFormat="1" ht="112" customHeight="1" spans="1:26">
      <c r="A18" s="45" t="s">
        <v>222</v>
      </c>
      <c r="B18" s="46">
        <v>92</v>
      </c>
      <c r="C18" s="47" t="s">
        <v>223</v>
      </c>
      <c r="D18" s="48">
        <f t="shared" si="2"/>
        <v>199.69</v>
      </c>
      <c r="E18" s="49">
        <v>179.52</v>
      </c>
      <c r="F18" s="49">
        <f t="shared" si="3"/>
        <v>20.17</v>
      </c>
      <c r="G18" s="49">
        <f t="shared" si="4"/>
        <v>-8.65</v>
      </c>
      <c r="H18" s="49">
        <v>-0.8</v>
      </c>
      <c r="I18" s="49">
        <v>-24.27</v>
      </c>
      <c r="J18" s="49">
        <v>16.42</v>
      </c>
      <c r="K18" s="49"/>
      <c r="L18" s="55">
        <f t="shared" si="5"/>
        <v>11.42</v>
      </c>
      <c r="M18" s="55">
        <v>0</v>
      </c>
      <c r="N18" s="55">
        <v>-4.57</v>
      </c>
      <c r="O18" s="55">
        <v>10.81</v>
      </c>
      <c r="P18" s="55">
        <v>5.18</v>
      </c>
      <c r="Q18" s="55"/>
      <c r="R18" s="61">
        <f t="shared" si="6"/>
        <v>17.4</v>
      </c>
      <c r="S18" s="55">
        <v>0</v>
      </c>
      <c r="T18" s="55">
        <v>1.97</v>
      </c>
      <c r="U18" s="55">
        <v>10.6</v>
      </c>
      <c r="V18" s="55">
        <v>4.83</v>
      </c>
      <c r="W18" s="55"/>
      <c r="X18" s="62"/>
      <c r="Y18" s="49"/>
      <c r="Z18" s="48"/>
    </row>
  </sheetData>
  <autoFilter ref="A5:Z18">
    <extLst/>
  </autoFilter>
  <mergeCells count="18">
    <mergeCell ref="B1:C1"/>
    <mergeCell ref="B2:Z2"/>
    <mergeCell ref="G4:J4"/>
    <mergeCell ref="L4:Q4"/>
    <mergeCell ref="R4:W4"/>
    <mergeCell ref="B6:F6"/>
    <mergeCell ref="B7:F7"/>
    <mergeCell ref="B8:F8"/>
    <mergeCell ref="A4:A5"/>
    <mergeCell ref="B4:B5"/>
    <mergeCell ref="C4:C5"/>
    <mergeCell ref="D4:D5"/>
    <mergeCell ref="E4:E5"/>
    <mergeCell ref="F4:F5"/>
    <mergeCell ref="K4:K5"/>
    <mergeCell ref="X4:X5"/>
    <mergeCell ref="Y4:Y5"/>
    <mergeCell ref="Z4:Z5"/>
  </mergeCells>
  <pageMargins left="0.511811023622047" right="0.31496062992126" top="0.748031496062992" bottom="0.748031496062992" header="0.31496062992126" footer="0.31496062992126"/>
  <pageSetup paperSize="9" scale="42" firstPageNumber="7" fitToHeight="0" orientation="landscape" useFirstPageNumber="1"/>
  <headerFooter alignWithMargins="0" scaleWithDoc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Sheet2（原表）</vt:lpstr>
      <vt:lpstr>Sheet2（和田真）</vt:lpstr>
      <vt:lpstr>Sheet1</vt:lpstr>
      <vt:lpstr>Sheet2（和田本级需要分配）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财务处</dc:creator>
  <cp:lastModifiedBy>admin</cp:lastModifiedBy>
  <dcterms:created xsi:type="dcterms:W3CDTF">2020-06-28T14:02:00Z</dcterms:created>
  <cp:lastPrinted>2024-05-22T08:18:00Z</cp:lastPrinted>
  <dcterms:modified xsi:type="dcterms:W3CDTF">2024-05-29T03:23:22Z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KSOReadingLayout">
    <vt:bool>true</vt:bool>
  </property>
  <property fmtid="{D5CDD505-2E9C-101B-9397-08002B2CF9AE}" pid="4" name="ICV">
    <vt:lpwstr>087E660F04E3434CBCB11911EAAF662C</vt:lpwstr>
  </property>
</Properties>
</file>