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0365" activeTab="2"/>
  </bookViews>
  <sheets>
    <sheet name="一般公共预算" sheetId="1" r:id="rId1"/>
    <sheet name="中央彩金" sheetId="2" r:id="rId2"/>
    <sheet name="和田地区" sheetId="3" r:id="rId3"/>
  </sheets>
  <definedNames>
    <definedName name="_xlnm.Print_Titles" localSheetId="0">一般公共预算!$3:$6</definedName>
    <definedName name="_xlnm.Print_Area" localSheetId="0">一般公共预算!$A$1:$V$17</definedName>
    <definedName name="_xlnm.Print_Titles" localSheetId="1">中央彩金!$3:$6</definedName>
  </definedNames>
  <calcPr calcId="144525"/>
</workbook>
</file>

<file path=xl/sharedStrings.xml><?xml version="1.0" encoding="utf-8"?>
<sst xmlns="http://schemas.openxmlformats.org/spreadsheetml/2006/main" count="151" uniqueCount="114">
  <si>
    <t>附件1：</t>
  </si>
  <si>
    <t>提前下达2022年中央残疾人事业发展补助资金（一般公共预算）分配表</t>
  </si>
  <si>
    <t>县（市）</t>
  </si>
  <si>
    <t>一般公共预算</t>
  </si>
  <si>
    <t>实际下达      金额合计
（万元）</t>
  </si>
  <si>
    <t>备注</t>
  </si>
  <si>
    <t>残疾人康复(1274.2万元)</t>
  </si>
  <si>
    <t>家庭医生重 点联系点</t>
  </si>
  <si>
    <t>辅具采购
(0.09万元/人）</t>
  </si>
  <si>
    <t>残疾人托养（316.8万元）</t>
  </si>
  <si>
    <t>农村实用技术培训
（0.15万元/人）</t>
  </si>
  <si>
    <t>精准康复服务
(0.019万元/人)</t>
  </si>
  <si>
    <t>精神病患者服药
（0.09万元/人）</t>
  </si>
  <si>
    <t>肢体残疾人        康复训练
(0.3万元/人）</t>
  </si>
  <si>
    <t>寄宿制托养机构
（0.3万元/人）</t>
  </si>
  <si>
    <t>日间照料站
（0.2万元/人）</t>
  </si>
  <si>
    <t>任务数（人）</t>
  </si>
  <si>
    <t>金额
(万元）</t>
  </si>
  <si>
    <t>任务数
（人）</t>
  </si>
  <si>
    <t>调整数</t>
  </si>
  <si>
    <t>实际下达金额   （万元）</t>
  </si>
  <si>
    <t>调整数
(万元）</t>
  </si>
  <si>
    <t>实际下达金额
（万元）</t>
  </si>
  <si>
    <t>和田地区合计</t>
  </si>
  <si>
    <t>本  级</t>
  </si>
  <si>
    <t>和田地区县合计</t>
  </si>
  <si>
    <t>皮山县</t>
  </si>
  <si>
    <t>墨玉县</t>
  </si>
  <si>
    <t>和田县</t>
  </si>
  <si>
    <t>洛浦县</t>
  </si>
  <si>
    <t>策勒县</t>
  </si>
  <si>
    <t>于田县</t>
  </si>
  <si>
    <t>民丰县</t>
  </si>
  <si>
    <t>和田市</t>
  </si>
  <si>
    <t>附件2：</t>
  </si>
  <si>
    <t>提前下达2022年中央残疾人事业发展补助资金（中央专项彩票公益金）分配表</t>
  </si>
  <si>
    <t>中央专项彩票公益金</t>
  </si>
  <si>
    <t>残疾儿童康复救助
(1.7万元/人）</t>
  </si>
  <si>
    <t>早期干预试点
（2.4万元/人）</t>
  </si>
  <si>
    <t>家庭无障碍改造
（0.35万元/户）</t>
  </si>
  <si>
    <t>康复、托养机构设备补贴</t>
  </si>
  <si>
    <t>残疾评定补贴
（0.015万元/人）</t>
  </si>
  <si>
    <t>残疾人文化服务</t>
  </si>
  <si>
    <t>残疾
学生
助学</t>
  </si>
  <si>
    <t xml:space="preserve">
合计
（万元）</t>
  </si>
  <si>
    <t>调整数
 (万元）</t>
  </si>
  <si>
    <t>统筹2021年中央彩金    额度合计
（万元）</t>
  </si>
  <si>
    <t>实际下达       资金合计
（万元）</t>
  </si>
  <si>
    <t>统筹2021年中央彩金  额度
（万元）</t>
  </si>
  <si>
    <t>实际下拨    金额
（万元）</t>
  </si>
  <si>
    <t>户数</t>
  </si>
  <si>
    <t>统筹2021年中央彩金 额度
（万元）</t>
  </si>
  <si>
    <t>附件3：</t>
  </si>
  <si>
    <t>中央对地方转移支付绩效目标表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</si>
  <si>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0"/>
      </rPr>
      <t xml:space="preserve">  2022 </t>
    </r>
    <r>
      <rPr>
        <sz val="12"/>
        <rFont val="宋体"/>
        <charset val="134"/>
      </rPr>
      <t>年度）</t>
    </r>
  </si>
  <si>
    <t>项目名称</t>
  </si>
  <si>
    <t>残疾人事业发展补助资金</t>
  </si>
  <si>
    <t>中央主管部门</t>
  </si>
  <si>
    <t>中国残联</t>
  </si>
  <si>
    <t>省级财政部门</t>
  </si>
  <si>
    <t>自治区财政厅</t>
  </si>
  <si>
    <t>省级主管部门</t>
  </si>
  <si>
    <t>自治区残联</t>
  </si>
  <si>
    <t>具体实施单位</t>
  </si>
  <si>
    <t>和田地区残联</t>
  </si>
  <si>
    <t>资金情况
（万元）</t>
  </si>
  <si>
    <t>年度资金总额：</t>
  </si>
  <si>
    <t>其中：中央财政资金</t>
  </si>
  <si>
    <t>地方财政资金</t>
  </si>
  <si>
    <t>总
体
目
标</t>
  </si>
  <si>
    <t xml:space="preserve">                                                                                                                 目标1：通过开展残疾人基本康复服务项目年度工作，为残疾人配置辅助器具，为肢体、视力、精神、智力残疾人提供基本康复服务，努力提高受助残疾人生活自理和社会参与能力。为0-6岁的残疾儿童提供康复救助，努力实现残疾儿童普遍享有基本康复服务。
目标2：通过“阳光家园计划”项目年度工作的实施，帮助残疾人得到托养照料。
目标3：为全疆残疾人家庭实施无障碍改造，包括地面平整及坡化、低位灶台（盲人家庭灶台有煤气泄漏报警装置）、房门改造、坐便器改造、安装卫生间热水器、扶手或抓杆（洗手池扶手、坐便器扶手、淋浴扶手）、浴凳及改善残疾人家居卫生条件的其他设施等无障碍设施改造。
目标4：为困难智力、精神和重度残疾人提供残疾评定补贴，减轻残疾人经济负担。
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</si>
  <si>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</si>
  <si>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</si>
  <si>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</si>
  <si>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</si>
  <si>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</si>
  <si>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</si>
  <si>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</si>
  <si>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基本康复服务残疾人人数</t>
  </si>
  <si>
    <t>≥2521人</t>
  </si>
  <si>
    <t>康复救助残疾儿童人数</t>
  </si>
  <si>
    <t>≥165人</t>
  </si>
  <si>
    <t>残疾人托养服务人数</t>
  </si>
  <si>
    <t>≥65人</t>
  </si>
  <si>
    <t>困难重度残疾人家庭无障碍改造户数</t>
  </si>
  <si>
    <t>≥400户</t>
  </si>
  <si>
    <t>残疾评定补贴人数</t>
  </si>
  <si>
    <t>≥100人</t>
  </si>
  <si>
    <t>质量指标</t>
  </si>
  <si>
    <t>有需求的困难残疾人得到基本康复服务率</t>
  </si>
  <si>
    <t>≥82%</t>
  </si>
  <si>
    <t>残疾人家庭无障碍改造合格率</t>
  </si>
  <si>
    <t>时效指标</t>
  </si>
  <si>
    <t>项目完成时间</t>
  </si>
  <si>
    <t>补贴资金到位及时率</t>
  </si>
  <si>
    <t>成本指标</t>
  </si>
  <si>
    <t>残疾儿童康复救助标准</t>
  </si>
  <si>
    <t>1.7万元/人</t>
  </si>
  <si>
    <t>寄宿制托养补贴</t>
  </si>
  <si>
    <t>3000元/人/年</t>
  </si>
  <si>
    <t>困难重度残疾人家庭无障碍改造补贴</t>
  </si>
  <si>
    <t>3500元/户</t>
  </si>
  <si>
    <t>残疾评定补贴费用</t>
  </si>
  <si>
    <t>150元/人</t>
  </si>
  <si>
    <t>效益指标</t>
  </si>
  <si>
    <t>社会效益
指标</t>
  </si>
  <si>
    <t>残疾人康复服务水平</t>
  </si>
  <si>
    <t>有所提高</t>
  </si>
  <si>
    <t>关心、理解、支持残疾人的社会氛围</t>
  </si>
  <si>
    <t>有所提升</t>
  </si>
  <si>
    <t>满意度     指标</t>
  </si>
  <si>
    <t>服务对象
满意度指标</t>
  </si>
  <si>
    <t>残疾人及其家属对残疾人康复服务的满意度</t>
  </si>
  <si>
    <t>≥80%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</si>
</sst>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.00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8"/>
      <name val="方正小标宋_GBK"/>
      <charset val="134"/>
    </font>
    <font>
      <b/>
      <sz val="16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Tahoma"/>
      <charset val="134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Tahoma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/>
    <xf numFmtId="0" fontId="26" fillId="10" borderId="0" applyNumberFormat="0" applyBorder="0" applyAlignment="0" applyProtection="0">
      <alignment vertical="center"/>
    </xf>
    <xf numFmtId="0" fontId="23" fillId="6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0" fillId="5" borderId="17" applyNumberFormat="0" applyAlignment="0" applyProtection="0">
      <alignment vertical="center"/>
    </xf>
    <xf numFmtId="0" fontId="31" fillId="5" borderId="18" applyNumberFormat="0" applyAlignment="0" applyProtection="0">
      <alignment vertical="center"/>
    </xf>
    <xf numFmtId="0" fontId="19" fillId="4" borderId="16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" fillId="0" borderId="0"/>
  </cellStyleXfs>
  <cellXfs count="1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50" applyFont="1" applyAlignment="1">
      <alignment horizontal="center" vertical="center" wrapText="1"/>
    </xf>
    <xf numFmtId="0" fontId="1" fillId="0" borderId="0" xfId="50" applyFont="1" applyAlignment="1">
      <alignment horizontal="center" vertical="center" wrapText="1"/>
    </xf>
    <xf numFmtId="0" fontId="2" fillId="0" borderId="1" xfId="50" applyFont="1" applyBorder="1" applyAlignment="1">
      <alignment horizontal="center" vertical="center" wrapText="1"/>
    </xf>
    <xf numFmtId="0" fontId="2" fillId="0" borderId="2" xfId="50" applyFont="1" applyBorder="1" applyAlignment="1">
      <alignment horizontal="center" vertical="center" wrapText="1"/>
    </xf>
    <xf numFmtId="0" fontId="2" fillId="0" borderId="3" xfId="50" applyFont="1" applyBorder="1" applyAlignment="1">
      <alignment horizontal="center" vertical="center" wrapText="1"/>
    </xf>
    <xf numFmtId="0" fontId="2" fillId="0" borderId="4" xfId="50" applyFont="1" applyBorder="1" applyAlignment="1">
      <alignment horizontal="center" vertical="center" wrapText="1"/>
    </xf>
    <xf numFmtId="0" fontId="2" fillId="0" borderId="5" xfId="50" applyFont="1" applyBorder="1" applyAlignment="1">
      <alignment horizontal="center" vertical="center" wrapText="1"/>
    </xf>
    <xf numFmtId="0" fontId="2" fillId="0" borderId="6" xfId="50" applyFont="1" applyBorder="1" applyAlignment="1">
      <alignment horizontal="center" vertical="center" wrapText="1"/>
    </xf>
    <xf numFmtId="0" fontId="2" fillId="0" borderId="4" xfId="50" applyFont="1" applyBorder="1" applyAlignment="1">
      <alignment vertical="center" wrapText="1"/>
    </xf>
    <xf numFmtId="0" fontId="2" fillId="0" borderId="7" xfId="50" applyFont="1" applyBorder="1" applyAlignment="1">
      <alignment horizontal="center" vertical="center" wrapText="1"/>
    </xf>
    <xf numFmtId="0" fontId="2" fillId="0" borderId="8" xfId="50" applyFont="1" applyBorder="1" applyAlignment="1">
      <alignment horizontal="center" vertical="center" wrapText="1"/>
    </xf>
    <xf numFmtId="0" fontId="2" fillId="0" borderId="4" xfId="50" applyFont="1" applyBorder="1" applyAlignment="1">
      <alignment horizontal="right" vertical="center" wrapText="1"/>
    </xf>
    <xf numFmtId="0" fontId="2" fillId="0" borderId="9" xfId="50" applyFont="1" applyBorder="1" applyAlignment="1">
      <alignment horizontal="center" vertical="center" wrapText="1"/>
    </xf>
    <xf numFmtId="0" fontId="2" fillId="0" borderId="10" xfId="50" applyFont="1" applyBorder="1" applyAlignment="1">
      <alignment horizontal="center" vertical="center" wrapText="1"/>
    </xf>
    <xf numFmtId="0" fontId="2" fillId="0" borderId="1" xfId="50" applyFont="1" applyBorder="1" applyAlignment="1">
      <alignment horizontal="left" vertical="center" wrapText="1"/>
    </xf>
    <xf numFmtId="0" fontId="2" fillId="0" borderId="3" xfId="50" applyFont="1" applyBorder="1" applyAlignment="1">
      <alignment horizontal="left" vertical="center" wrapText="1"/>
    </xf>
    <xf numFmtId="0" fontId="2" fillId="0" borderId="2" xfId="50" applyFont="1" applyBorder="1" applyAlignment="1">
      <alignment horizontal="left" vertical="center" wrapText="1"/>
    </xf>
    <xf numFmtId="0" fontId="2" fillId="0" borderId="11" xfId="50" applyFont="1" applyBorder="1" applyAlignment="1">
      <alignment horizontal="center" vertical="center" wrapText="1"/>
    </xf>
    <xf numFmtId="0" fontId="2" fillId="0" borderId="4" xfId="50" applyFont="1" applyBorder="1" applyAlignment="1">
      <alignment horizontal="left" vertical="center" wrapText="1"/>
    </xf>
    <xf numFmtId="0" fontId="2" fillId="0" borderId="12" xfId="50" applyFont="1" applyBorder="1" applyAlignment="1">
      <alignment horizontal="center" vertical="center" wrapText="1"/>
    </xf>
    <xf numFmtId="9" fontId="2" fillId="0" borderId="4" xfId="50" applyNumberFormat="1" applyFont="1" applyBorder="1" applyAlignment="1">
      <alignment horizontal="left" vertical="center" wrapText="1"/>
    </xf>
    <xf numFmtId="57" fontId="2" fillId="0" borderId="4" xfId="50" applyNumberFormat="1" applyFont="1" applyBorder="1" applyAlignment="1">
      <alignment horizontal="left" vertical="center" wrapText="1"/>
    </xf>
    <xf numFmtId="49" fontId="2" fillId="0" borderId="4" xfId="50" applyNumberFormat="1" applyFont="1" applyBorder="1" applyAlignment="1">
      <alignment horizontal="left" vertical="center" wrapText="1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176" fontId="0" fillId="0" borderId="0" xfId="0" applyNumberFormat="1">
      <alignment vertical="center"/>
    </xf>
    <xf numFmtId="0" fontId="0" fillId="0" borderId="0" xfId="0" applyFill="1">
      <alignment vertical="center"/>
    </xf>
    <xf numFmtId="177" fontId="0" fillId="0" borderId="0" xfId="0" applyNumberFormat="1" applyFill="1" applyAlignment="1">
      <alignment horizontal="right" vertical="center"/>
    </xf>
    <xf numFmtId="177" fontId="0" fillId="0" borderId="0" xfId="0" applyNumberFormat="1" applyFill="1">
      <alignment vertical="center"/>
    </xf>
    <xf numFmtId="177" fontId="0" fillId="0" borderId="0" xfId="0" applyNumberForma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right" vertical="center" wrapText="1"/>
    </xf>
    <xf numFmtId="177" fontId="9" fillId="0" borderId="4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right" vertical="center" wrapText="1"/>
    </xf>
    <xf numFmtId="177" fontId="6" fillId="0" borderId="4" xfId="0" applyNumberFormat="1" applyFont="1" applyFill="1" applyBorder="1" applyAlignment="1">
      <alignment horizontal="right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7" fontId="6" fillId="0" borderId="7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6" fillId="0" borderId="0" xfId="0" applyFont="1">
      <alignment vertical="center"/>
    </xf>
    <xf numFmtId="177" fontId="0" fillId="0" borderId="0" xfId="0" applyNumberFormat="1" applyAlignment="1">
      <alignment horizontal="right" vertical="center"/>
    </xf>
    <xf numFmtId="0" fontId="12" fillId="0" borderId="12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 wrapText="1" shrinkToFit="1"/>
    </xf>
    <xf numFmtId="0" fontId="13" fillId="0" borderId="14" xfId="0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177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177" fontId="6" fillId="0" borderId="4" xfId="0" applyNumberFormat="1" applyFont="1" applyBorder="1">
      <alignment vertical="center"/>
    </xf>
    <xf numFmtId="0" fontId="15" fillId="0" borderId="4" xfId="0" applyFont="1" applyFill="1" applyBorder="1" applyAlignment="1">
      <alignment horizontal="center" vertical="center" wrapText="1"/>
    </xf>
    <xf numFmtId="177" fontId="0" fillId="0" borderId="3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 wrapText="1"/>
    </xf>
    <xf numFmtId="176" fontId="0" fillId="0" borderId="6" xfId="0" applyNumberFormat="1" applyFont="1" applyFill="1" applyBorder="1" applyAlignment="1">
      <alignment horizontal="center" vertical="center" wrapText="1"/>
    </xf>
    <xf numFmtId="177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shrinkToFit="1"/>
    </xf>
    <xf numFmtId="176" fontId="0" fillId="0" borderId="14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16" fillId="0" borderId="4" xfId="0" applyNumberFormat="1" applyFont="1" applyFill="1" applyBorder="1" applyAlignment="1">
      <alignment horizontal="center" vertical="center" wrapText="1"/>
    </xf>
    <xf numFmtId="177" fontId="16" fillId="0" borderId="4" xfId="0" applyNumberFormat="1" applyFont="1" applyFill="1" applyBorder="1" applyAlignment="1">
      <alignment horizontal="center" vertical="center"/>
    </xf>
    <xf numFmtId="176" fontId="15" fillId="0" borderId="4" xfId="0" applyNumberFormat="1" applyFont="1" applyFill="1" applyBorder="1" applyAlignment="1">
      <alignment horizontal="right" vertical="center" wrapText="1"/>
    </xf>
    <xf numFmtId="177" fontId="6" fillId="0" borderId="4" xfId="0" applyNumberFormat="1" applyFont="1" applyFill="1" applyBorder="1">
      <alignment vertical="center"/>
    </xf>
    <xf numFmtId="176" fontId="14" fillId="0" borderId="4" xfId="0" applyNumberFormat="1" applyFont="1" applyFill="1" applyBorder="1" applyAlignment="1">
      <alignment horizontal="right" vertical="center" wrapText="1"/>
    </xf>
    <xf numFmtId="177" fontId="0" fillId="0" borderId="3" xfId="0" applyNumberFormat="1" applyFont="1" applyFill="1" applyBorder="1" applyAlignment="1">
      <alignment horizontal="right" vertical="center"/>
    </xf>
    <xf numFmtId="177" fontId="0" fillId="0" borderId="1" xfId="0" applyNumberFormat="1" applyFont="1" applyFill="1" applyBorder="1" applyAlignment="1">
      <alignment horizontal="right" vertical="center" wrapText="1"/>
    </xf>
    <xf numFmtId="176" fontId="9" fillId="0" borderId="1" xfId="0" applyNumberFormat="1" applyFont="1" applyFill="1" applyBorder="1" applyAlignment="1">
      <alignment horizontal="right" vertical="center" wrapText="1"/>
    </xf>
    <xf numFmtId="177" fontId="9" fillId="0" borderId="4" xfId="0" applyNumberFormat="1" applyFont="1" applyFill="1" applyBorder="1">
      <alignment vertical="center"/>
    </xf>
    <xf numFmtId="0" fontId="6" fillId="0" borderId="4" xfId="0" applyFont="1" applyFill="1" applyBorder="1" applyAlignment="1">
      <alignment vertical="center"/>
    </xf>
    <xf numFmtId="176" fontId="6" fillId="0" borderId="1" xfId="0" applyNumberFormat="1" applyFont="1" applyBorder="1">
      <alignment vertical="center"/>
    </xf>
  </cellXfs>
  <cellStyles count="51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8"/>
  <sheetViews>
    <sheetView workbookViewId="0">
      <selection activeCell="T16" sqref="T16"/>
    </sheetView>
  </sheetViews>
  <sheetFormatPr defaultColWidth="9" defaultRowHeight="13.5"/>
  <cols>
    <col min="1" max="1" width="16.375" customWidth="1"/>
    <col min="2" max="2" width="8.125" style="28" customWidth="1"/>
    <col min="3" max="3" width="8.125" style="29" customWidth="1"/>
    <col min="4" max="4" width="8.125" style="28" customWidth="1"/>
    <col min="5" max="6" width="8.125" customWidth="1"/>
    <col min="7" max="7" width="9.375" style="29" customWidth="1"/>
    <col min="8" max="8" width="8.125" style="28" customWidth="1"/>
    <col min="9" max="9" width="8.125" style="29" customWidth="1"/>
    <col min="10" max="10" width="12" style="29" customWidth="1"/>
    <col min="11" max="11" width="8.125" style="28" customWidth="1"/>
    <col min="12" max="12" width="8.125" style="29" customWidth="1"/>
    <col min="13" max="13" width="8.125" style="28" customWidth="1"/>
    <col min="14" max="14" width="8.125" style="29" customWidth="1"/>
    <col min="15" max="15" width="8.125" style="28" customWidth="1"/>
    <col min="16" max="16" width="8.125" style="29" customWidth="1"/>
    <col min="17" max="19" width="8.125" style="28" customWidth="1"/>
    <col min="20" max="20" width="9.5" style="29" customWidth="1"/>
    <col min="21" max="21" width="12.375" style="72" customWidth="1"/>
    <col min="22" max="22" width="7.5" customWidth="1"/>
  </cols>
  <sheetData>
    <row r="1" spans="1:1">
      <c r="A1" t="s">
        <v>0</v>
      </c>
    </row>
    <row r="2" ht="31" customHeight="1" spans="1:22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="26" customFormat="1" ht="24" customHeight="1" spans="1:22">
      <c r="A3" s="73" t="s">
        <v>2</v>
      </c>
      <c r="B3" s="74" t="s">
        <v>3</v>
      </c>
      <c r="C3" s="75"/>
      <c r="D3" s="76"/>
      <c r="E3" s="75"/>
      <c r="F3" s="75"/>
      <c r="G3" s="75"/>
      <c r="H3" s="76"/>
      <c r="I3" s="75"/>
      <c r="J3" s="76"/>
      <c r="K3" s="76"/>
      <c r="L3" s="75"/>
      <c r="M3" s="76"/>
      <c r="N3" s="93"/>
      <c r="O3" s="76"/>
      <c r="P3" s="93"/>
      <c r="Q3" s="76"/>
      <c r="R3" s="76"/>
      <c r="S3" s="76"/>
      <c r="T3" s="106"/>
      <c r="U3" s="96" t="s">
        <v>4</v>
      </c>
      <c r="V3" s="63" t="s">
        <v>5</v>
      </c>
    </row>
    <row r="4" s="26" customFormat="1" ht="23" customHeight="1" spans="1:22">
      <c r="A4" s="77"/>
      <c r="B4" s="78" t="s">
        <v>6</v>
      </c>
      <c r="C4" s="79"/>
      <c r="D4" s="78"/>
      <c r="E4" s="80"/>
      <c r="F4" s="80"/>
      <c r="G4" s="80"/>
      <c r="H4" s="78"/>
      <c r="I4" s="80"/>
      <c r="J4" s="87" t="s">
        <v>7</v>
      </c>
      <c r="K4" s="94" t="s">
        <v>8</v>
      </c>
      <c r="L4" s="95"/>
      <c r="M4" s="81" t="s">
        <v>9</v>
      </c>
      <c r="N4" s="96"/>
      <c r="O4" s="81"/>
      <c r="P4" s="96"/>
      <c r="Q4" s="81" t="s">
        <v>10</v>
      </c>
      <c r="R4" s="82"/>
      <c r="S4" s="82"/>
      <c r="T4" s="107"/>
      <c r="U4" s="96"/>
      <c r="V4" s="63"/>
    </row>
    <row r="5" s="26" customFormat="1" ht="48" customHeight="1" spans="1:22">
      <c r="A5" s="77"/>
      <c r="B5" s="81" t="s">
        <v>11</v>
      </c>
      <c r="C5" s="79"/>
      <c r="D5" s="82" t="s">
        <v>12</v>
      </c>
      <c r="E5" s="83"/>
      <c r="F5" s="83"/>
      <c r="G5" s="84"/>
      <c r="H5" s="85" t="s">
        <v>13</v>
      </c>
      <c r="I5" s="97"/>
      <c r="J5" s="98"/>
      <c r="K5" s="99"/>
      <c r="L5" s="100"/>
      <c r="M5" s="101" t="s">
        <v>14</v>
      </c>
      <c r="N5" s="102"/>
      <c r="O5" s="81" t="s">
        <v>15</v>
      </c>
      <c r="P5" s="96"/>
      <c r="Q5" s="81"/>
      <c r="R5" s="82"/>
      <c r="S5" s="82"/>
      <c r="T5" s="107"/>
      <c r="U5" s="96"/>
      <c r="V5" s="63"/>
    </row>
    <row r="6" s="26" customFormat="1" ht="56" customHeight="1" spans="1:22">
      <c r="A6" s="86"/>
      <c r="B6" s="87" t="s">
        <v>16</v>
      </c>
      <c r="C6" s="88" t="s">
        <v>17</v>
      </c>
      <c r="D6" s="87" t="s">
        <v>18</v>
      </c>
      <c r="E6" s="88" t="s">
        <v>17</v>
      </c>
      <c r="F6" s="89" t="s">
        <v>19</v>
      </c>
      <c r="G6" s="89" t="s">
        <v>20</v>
      </c>
      <c r="H6" s="87" t="s">
        <v>16</v>
      </c>
      <c r="I6" s="88" t="s">
        <v>17</v>
      </c>
      <c r="J6" s="87" t="s">
        <v>17</v>
      </c>
      <c r="K6" s="87" t="s">
        <v>16</v>
      </c>
      <c r="L6" s="88" t="s">
        <v>17</v>
      </c>
      <c r="M6" s="87" t="s">
        <v>16</v>
      </c>
      <c r="N6" s="88" t="s">
        <v>17</v>
      </c>
      <c r="O6" s="87" t="s">
        <v>16</v>
      </c>
      <c r="P6" s="88" t="s">
        <v>17</v>
      </c>
      <c r="Q6" s="87" t="s">
        <v>16</v>
      </c>
      <c r="R6" s="88" t="s">
        <v>17</v>
      </c>
      <c r="S6" s="89" t="s">
        <v>21</v>
      </c>
      <c r="T6" s="89" t="s">
        <v>22</v>
      </c>
      <c r="U6" s="88"/>
      <c r="V6" s="63"/>
    </row>
    <row r="7" s="71" customFormat="1" ht="29" customHeight="1" spans="1:22">
      <c r="A7" s="49" t="s">
        <v>23</v>
      </c>
      <c r="B7" s="50">
        <f>B8+B9</f>
        <v>2300</v>
      </c>
      <c r="C7" s="51">
        <f t="shared" ref="C7:R7" si="0">C8+C9</f>
        <v>43.7</v>
      </c>
      <c r="D7" s="50">
        <f t="shared" si="0"/>
        <v>171</v>
      </c>
      <c r="E7" s="51">
        <f t="shared" si="0"/>
        <v>15.39</v>
      </c>
      <c r="F7" s="51">
        <f t="shared" si="0"/>
        <v>0</v>
      </c>
      <c r="G7" s="51">
        <f t="shared" si="0"/>
        <v>15.39</v>
      </c>
      <c r="H7" s="50">
        <f t="shared" si="0"/>
        <v>50</v>
      </c>
      <c r="I7" s="51">
        <f t="shared" si="0"/>
        <v>15</v>
      </c>
      <c r="J7" s="51">
        <f t="shared" si="0"/>
        <v>0</v>
      </c>
      <c r="K7" s="103">
        <v>580</v>
      </c>
      <c r="L7" s="51">
        <f>K7*0.09</f>
        <v>52.2</v>
      </c>
      <c r="M7" s="50">
        <f t="shared" ref="M7:R7" si="1">M8+M9</f>
        <v>65</v>
      </c>
      <c r="N7" s="51">
        <f t="shared" si="1"/>
        <v>19.5</v>
      </c>
      <c r="O7" s="50">
        <f t="shared" si="1"/>
        <v>0</v>
      </c>
      <c r="P7" s="51">
        <f t="shared" si="1"/>
        <v>0</v>
      </c>
      <c r="Q7" s="50">
        <f t="shared" si="1"/>
        <v>0</v>
      </c>
      <c r="R7" s="51">
        <f t="shared" si="1"/>
        <v>0</v>
      </c>
      <c r="S7" s="108"/>
      <c r="T7" s="109">
        <f>R7+S7</f>
        <v>0</v>
      </c>
      <c r="U7" s="51">
        <f t="shared" ref="U7:U17" si="2">T7+P7+N7+L7+J7+I7+G7+C7</f>
        <v>145.79</v>
      </c>
      <c r="V7" s="110"/>
    </row>
    <row r="8" s="71" customFormat="1" ht="29" customHeight="1" spans="1:22">
      <c r="A8" s="90" t="s">
        <v>24</v>
      </c>
      <c r="B8" s="53">
        <v>0</v>
      </c>
      <c r="C8" s="54">
        <f t="shared" ref="C7:C17" si="3">B8*0.019</f>
        <v>0</v>
      </c>
      <c r="D8" s="53">
        <v>0</v>
      </c>
      <c r="E8" s="54">
        <f t="shared" ref="E7:E17" si="4">D8*0.09</f>
        <v>0</v>
      </c>
      <c r="F8" s="91"/>
      <c r="G8" s="54">
        <f t="shared" ref="G7:G17" si="5">E8+F8</f>
        <v>0</v>
      </c>
      <c r="H8" s="53">
        <v>0</v>
      </c>
      <c r="I8" s="54">
        <f t="shared" ref="I7:I17" si="6">H8*0.3</f>
        <v>0</v>
      </c>
      <c r="J8" s="104"/>
      <c r="K8" s="53">
        <v>0</v>
      </c>
      <c r="L8" s="54">
        <v>0</v>
      </c>
      <c r="M8" s="53">
        <v>0</v>
      </c>
      <c r="N8" s="54">
        <f t="shared" ref="N7:N17" si="7">M8*0.3</f>
        <v>0</v>
      </c>
      <c r="O8" s="53">
        <v>0</v>
      </c>
      <c r="P8" s="54">
        <f t="shared" ref="P7:P17" si="8">O8*0.2</f>
        <v>0</v>
      </c>
      <c r="Q8" s="53">
        <v>0</v>
      </c>
      <c r="R8" s="54">
        <f t="shared" ref="R7:R17" si="9">Q8*0.05</f>
        <v>0</v>
      </c>
      <c r="S8" s="111"/>
      <c r="T8" s="54">
        <f t="shared" ref="T8:T17" si="10">S8*0.05</f>
        <v>0</v>
      </c>
      <c r="U8" s="54">
        <f t="shared" si="2"/>
        <v>0</v>
      </c>
      <c r="V8" s="110"/>
    </row>
    <row r="9" s="71" customFormat="1" ht="29" customHeight="1" spans="1:22">
      <c r="A9" s="92" t="s">
        <v>25</v>
      </c>
      <c r="B9" s="50">
        <f>SUM(B10:B17)</f>
        <v>2300</v>
      </c>
      <c r="C9" s="51">
        <f>SUM(C10:C17)</f>
        <v>43.7</v>
      </c>
      <c r="D9" s="50">
        <f>SUM(D10:D17)</f>
        <v>171</v>
      </c>
      <c r="E9" s="51">
        <f>SUM(E10:E17)</f>
        <v>15.39</v>
      </c>
      <c r="F9" s="51"/>
      <c r="G9" s="51">
        <f>SUM(G10:G17)</f>
        <v>15.39</v>
      </c>
      <c r="H9" s="50">
        <f>SUM(H10:H17)</f>
        <v>50</v>
      </c>
      <c r="I9" s="51">
        <f>SUM(I10:I17)</f>
        <v>15</v>
      </c>
      <c r="J9" s="51"/>
      <c r="K9" s="50">
        <v>580</v>
      </c>
      <c r="L9" s="51">
        <f>K9*0.09</f>
        <v>52.2</v>
      </c>
      <c r="M9" s="50">
        <f>SUM(M10:M17)</f>
        <v>65</v>
      </c>
      <c r="N9" s="51">
        <f>SUM(N10:N17)</f>
        <v>19.5</v>
      </c>
      <c r="O9" s="50">
        <f t="shared" ref="O9:T9" si="11">SUM(O10:O17)</f>
        <v>0</v>
      </c>
      <c r="P9" s="51">
        <f t="shared" si="11"/>
        <v>0</v>
      </c>
      <c r="Q9" s="50">
        <f t="shared" si="11"/>
        <v>0</v>
      </c>
      <c r="R9" s="51">
        <f t="shared" si="11"/>
        <v>0</v>
      </c>
      <c r="S9" s="108"/>
      <c r="T9" s="51">
        <f t="shared" si="11"/>
        <v>0</v>
      </c>
      <c r="U9" s="51">
        <f t="shared" si="2"/>
        <v>145.79</v>
      </c>
      <c r="V9" s="110"/>
    </row>
    <row r="10" s="71" customFormat="1" ht="29" customHeight="1" spans="1:22">
      <c r="A10" s="90" t="s">
        <v>26</v>
      </c>
      <c r="B10" s="53">
        <v>300</v>
      </c>
      <c r="C10" s="54">
        <f t="shared" si="3"/>
        <v>5.7</v>
      </c>
      <c r="D10" s="53">
        <v>31</v>
      </c>
      <c r="E10" s="54">
        <f t="shared" si="4"/>
        <v>2.79</v>
      </c>
      <c r="F10" s="91"/>
      <c r="G10" s="54">
        <f t="shared" si="5"/>
        <v>2.79</v>
      </c>
      <c r="H10" s="53">
        <v>15</v>
      </c>
      <c r="I10" s="54">
        <f t="shared" si="6"/>
        <v>4.5</v>
      </c>
      <c r="J10" s="104"/>
      <c r="K10" s="53">
        <v>90</v>
      </c>
      <c r="L10" s="54">
        <f t="shared" ref="L10:L29" si="12">K10*0.09</f>
        <v>8.1</v>
      </c>
      <c r="M10" s="53">
        <v>10</v>
      </c>
      <c r="N10" s="54">
        <f t="shared" si="7"/>
        <v>3</v>
      </c>
      <c r="O10" s="53">
        <v>0</v>
      </c>
      <c r="P10" s="54">
        <f t="shared" si="8"/>
        <v>0</v>
      </c>
      <c r="Q10" s="53">
        <v>0</v>
      </c>
      <c r="R10" s="54">
        <f t="shared" si="9"/>
        <v>0</v>
      </c>
      <c r="S10" s="111"/>
      <c r="T10" s="54">
        <f t="shared" si="10"/>
        <v>0</v>
      </c>
      <c r="U10" s="54">
        <f t="shared" si="2"/>
        <v>24.09</v>
      </c>
      <c r="V10" s="110"/>
    </row>
    <row r="11" s="71" customFormat="1" ht="29" customHeight="1" spans="1:22">
      <c r="A11" s="90" t="s">
        <v>27</v>
      </c>
      <c r="B11" s="53">
        <v>250</v>
      </c>
      <c r="C11" s="54">
        <f t="shared" si="3"/>
        <v>4.75</v>
      </c>
      <c r="D11" s="53">
        <v>30</v>
      </c>
      <c r="E11" s="54">
        <f t="shared" si="4"/>
        <v>2.7</v>
      </c>
      <c r="F11" s="91"/>
      <c r="G11" s="54">
        <f t="shared" si="5"/>
        <v>2.7</v>
      </c>
      <c r="H11" s="53">
        <v>10</v>
      </c>
      <c r="I11" s="54">
        <f t="shared" si="6"/>
        <v>3</v>
      </c>
      <c r="J11" s="104"/>
      <c r="K11" s="53">
        <v>90</v>
      </c>
      <c r="L11" s="54">
        <f t="shared" si="12"/>
        <v>8.1</v>
      </c>
      <c r="M11" s="53">
        <v>10</v>
      </c>
      <c r="N11" s="54">
        <f t="shared" si="7"/>
        <v>3</v>
      </c>
      <c r="O11" s="53">
        <v>0</v>
      </c>
      <c r="P11" s="54">
        <f t="shared" si="8"/>
        <v>0</v>
      </c>
      <c r="Q11" s="53">
        <v>0</v>
      </c>
      <c r="R11" s="54">
        <f t="shared" si="9"/>
        <v>0</v>
      </c>
      <c r="S11" s="111"/>
      <c r="T11" s="54">
        <f t="shared" si="10"/>
        <v>0</v>
      </c>
      <c r="U11" s="54">
        <f t="shared" si="2"/>
        <v>21.55</v>
      </c>
      <c r="V11" s="110"/>
    </row>
    <row r="12" s="71" customFormat="1" ht="29" customHeight="1" spans="1:22">
      <c r="A12" s="90" t="s">
        <v>28</v>
      </c>
      <c r="B12" s="53">
        <v>200</v>
      </c>
      <c r="C12" s="54">
        <f t="shared" si="3"/>
        <v>3.8</v>
      </c>
      <c r="D12" s="53">
        <v>20</v>
      </c>
      <c r="E12" s="54">
        <f t="shared" si="4"/>
        <v>1.8</v>
      </c>
      <c r="F12" s="91"/>
      <c r="G12" s="54">
        <f t="shared" si="5"/>
        <v>1.8</v>
      </c>
      <c r="H12" s="53">
        <v>0</v>
      </c>
      <c r="I12" s="54">
        <f t="shared" si="6"/>
        <v>0</v>
      </c>
      <c r="J12" s="104"/>
      <c r="K12" s="105">
        <v>70</v>
      </c>
      <c r="L12" s="54">
        <f t="shared" si="12"/>
        <v>6.3</v>
      </c>
      <c r="M12" s="53">
        <v>10</v>
      </c>
      <c r="N12" s="54">
        <f t="shared" si="7"/>
        <v>3</v>
      </c>
      <c r="O12" s="53">
        <v>0</v>
      </c>
      <c r="P12" s="54">
        <f t="shared" si="8"/>
        <v>0</v>
      </c>
      <c r="Q12" s="53">
        <v>0</v>
      </c>
      <c r="R12" s="54">
        <f t="shared" si="9"/>
        <v>0</v>
      </c>
      <c r="S12" s="111"/>
      <c r="T12" s="54">
        <f t="shared" si="10"/>
        <v>0</v>
      </c>
      <c r="U12" s="54">
        <f t="shared" si="2"/>
        <v>14.9</v>
      </c>
      <c r="V12" s="110"/>
    </row>
    <row r="13" s="71" customFormat="1" ht="29" customHeight="1" spans="1:22">
      <c r="A13" s="90" t="s">
        <v>29</v>
      </c>
      <c r="B13" s="53">
        <v>550</v>
      </c>
      <c r="C13" s="54">
        <f t="shared" si="3"/>
        <v>10.45</v>
      </c>
      <c r="D13" s="53">
        <v>40</v>
      </c>
      <c r="E13" s="54">
        <f t="shared" si="4"/>
        <v>3.6</v>
      </c>
      <c r="F13" s="91"/>
      <c r="G13" s="54">
        <f t="shared" si="5"/>
        <v>3.6</v>
      </c>
      <c r="H13" s="53">
        <v>15</v>
      </c>
      <c r="I13" s="54">
        <f t="shared" si="6"/>
        <v>4.5</v>
      </c>
      <c r="J13" s="104"/>
      <c r="K13" s="53">
        <v>140</v>
      </c>
      <c r="L13" s="54">
        <f t="shared" si="12"/>
        <v>12.6</v>
      </c>
      <c r="M13" s="53">
        <v>10</v>
      </c>
      <c r="N13" s="54">
        <f t="shared" si="7"/>
        <v>3</v>
      </c>
      <c r="O13" s="53">
        <v>0</v>
      </c>
      <c r="P13" s="54">
        <f t="shared" si="8"/>
        <v>0</v>
      </c>
      <c r="Q13" s="53">
        <v>0</v>
      </c>
      <c r="R13" s="54">
        <f t="shared" si="9"/>
        <v>0</v>
      </c>
      <c r="S13" s="111"/>
      <c r="T13" s="54">
        <f t="shared" si="10"/>
        <v>0</v>
      </c>
      <c r="U13" s="54">
        <f t="shared" si="2"/>
        <v>34.15</v>
      </c>
      <c r="V13" s="110"/>
    </row>
    <row r="14" s="71" customFormat="1" ht="29" customHeight="1" spans="1:22">
      <c r="A14" s="90" t="s">
        <v>30</v>
      </c>
      <c r="B14" s="53">
        <v>350</v>
      </c>
      <c r="C14" s="54">
        <f t="shared" si="3"/>
        <v>6.65</v>
      </c>
      <c r="D14" s="53">
        <v>20</v>
      </c>
      <c r="E14" s="54">
        <f t="shared" si="4"/>
        <v>1.8</v>
      </c>
      <c r="F14" s="91"/>
      <c r="G14" s="54">
        <f t="shared" si="5"/>
        <v>1.8</v>
      </c>
      <c r="H14" s="53">
        <v>0</v>
      </c>
      <c r="I14" s="54">
        <f t="shared" si="6"/>
        <v>0</v>
      </c>
      <c r="J14" s="104"/>
      <c r="K14" s="53">
        <v>70</v>
      </c>
      <c r="L14" s="54">
        <f t="shared" si="12"/>
        <v>6.3</v>
      </c>
      <c r="M14" s="53">
        <v>15</v>
      </c>
      <c r="N14" s="54">
        <f t="shared" si="7"/>
        <v>4.5</v>
      </c>
      <c r="O14" s="53">
        <v>0</v>
      </c>
      <c r="P14" s="54">
        <f t="shared" si="8"/>
        <v>0</v>
      </c>
      <c r="Q14" s="53">
        <v>0</v>
      </c>
      <c r="R14" s="54">
        <f t="shared" si="9"/>
        <v>0</v>
      </c>
      <c r="S14" s="111"/>
      <c r="T14" s="54">
        <f t="shared" si="10"/>
        <v>0</v>
      </c>
      <c r="U14" s="54">
        <f t="shared" si="2"/>
        <v>19.25</v>
      </c>
      <c r="V14" s="110"/>
    </row>
    <row r="15" s="71" customFormat="1" ht="29" customHeight="1" spans="1:22">
      <c r="A15" s="90" t="s">
        <v>31</v>
      </c>
      <c r="B15" s="53">
        <v>200</v>
      </c>
      <c r="C15" s="54">
        <f t="shared" si="3"/>
        <v>3.8</v>
      </c>
      <c r="D15" s="53">
        <v>20</v>
      </c>
      <c r="E15" s="54">
        <f t="shared" si="4"/>
        <v>1.8</v>
      </c>
      <c r="F15" s="91"/>
      <c r="G15" s="54">
        <f t="shared" si="5"/>
        <v>1.8</v>
      </c>
      <c r="H15" s="53">
        <v>0</v>
      </c>
      <c r="I15" s="54">
        <f t="shared" si="6"/>
        <v>0</v>
      </c>
      <c r="J15" s="104"/>
      <c r="K15" s="53">
        <v>60</v>
      </c>
      <c r="L15" s="54">
        <f t="shared" si="12"/>
        <v>5.4</v>
      </c>
      <c r="M15" s="53">
        <v>10</v>
      </c>
      <c r="N15" s="54">
        <f t="shared" si="7"/>
        <v>3</v>
      </c>
      <c r="O15" s="53">
        <v>0</v>
      </c>
      <c r="P15" s="54">
        <f t="shared" si="8"/>
        <v>0</v>
      </c>
      <c r="Q15" s="53">
        <v>0</v>
      </c>
      <c r="R15" s="54">
        <f t="shared" si="9"/>
        <v>0</v>
      </c>
      <c r="S15" s="111"/>
      <c r="T15" s="54">
        <f t="shared" si="10"/>
        <v>0</v>
      </c>
      <c r="U15" s="54">
        <f t="shared" si="2"/>
        <v>14</v>
      </c>
      <c r="V15" s="110"/>
    </row>
    <row r="16" s="71" customFormat="1" ht="29" customHeight="1" spans="1:22">
      <c r="A16" s="90" t="s">
        <v>32</v>
      </c>
      <c r="B16" s="53">
        <v>150</v>
      </c>
      <c r="C16" s="54">
        <f t="shared" si="3"/>
        <v>2.85</v>
      </c>
      <c r="D16" s="53">
        <v>0</v>
      </c>
      <c r="E16" s="54">
        <f t="shared" si="4"/>
        <v>0</v>
      </c>
      <c r="F16" s="91"/>
      <c r="G16" s="54">
        <f t="shared" si="5"/>
        <v>0</v>
      </c>
      <c r="H16" s="53">
        <v>0</v>
      </c>
      <c r="I16" s="54">
        <f t="shared" si="6"/>
        <v>0</v>
      </c>
      <c r="J16" s="104"/>
      <c r="K16" s="53">
        <v>0</v>
      </c>
      <c r="L16" s="54">
        <f t="shared" si="12"/>
        <v>0</v>
      </c>
      <c r="M16" s="53">
        <v>0</v>
      </c>
      <c r="N16" s="54">
        <f t="shared" si="7"/>
        <v>0</v>
      </c>
      <c r="O16" s="53">
        <v>0</v>
      </c>
      <c r="P16" s="54">
        <f t="shared" si="8"/>
        <v>0</v>
      </c>
      <c r="Q16" s="53">
        <v>0</v>
      </c>
      <c r="R16" s="54">
        <f t="shared" si="9"/>
        <v>0</v>
      </c>
      <c r="S16" s="111"/>
      <c r="T16" s="54">
        <f t="shared" si="10"/>
        <v>0</v>
      </c>
      <c r="U16" s="54">
        <f t="shared" si="2"/>
        <v>2.85</v>
      </c>
      <c r="V16" s="110"/>
    </row>
    <row r="17" s="71" customFormat="1" ht="29" customHeight="1" spans="1:22">
      <c r="A17" s="90" t="s">
        <v>33</v>
      </c>
      <c r="B17" s="53">
        <v>300</v>
      </c>
      <c r="C17" s="54">
        <f t="shared" si="3"/>
        <v>5.7</v>
      </c>
      <c r="D17" s="53">
        <v>10</v>
      </c>
      <c r="E17" s="54">
        <f t="shared" si="4"/>
        <v>0.9</v>
      </c>
      <c r="F17" s="91"/>
      <c r="G17" s="54">
        <f t="shared" si="5"/>
        <v>0.9</v>
      </c>
      <c r="H17" s="53">
        <v>10</v>
      </c>
      <c r="I17" s="54">
        <f t="shared" si="6"/>
        <v>3</v>
      </c>
      <c r="J17" s="104"/>
      <c r="K17" s="105">
        <v>60</v>
      </c>
      <c r="L17" s="54">
        <f t="shared" si="12"/>
        <v>5.4</v>
      </c>
      <c r="M17" s="53">
        <v>0</v>
      </c>
      <c r="N17" s="54">
        <f t="shared" si="7"/>
        <v>0</v>
      </c>
      <c r="O17" s="53">
        <v>0</v>
      </c>
      <c r="P17" s="54">
        <f t="shared" si="8"/>
        <v>0</v>
      </c>
      <c r="Q17" s="53">
        <v>0</v>
      </c>
      <c r="R17" s="54">
        <f t="shared" si="9"/>
        <v>0</v>
      </c>
      <c r="S17" s="111"/>
      <c r="T17" s="54">
        <f t="shared" si="10"/>
        <v>0</v>
      </c>
      <c r="U17" s="54">
        <f t="shared" si="2"/>
        <v>15</v>
      </c>
      <c r="V17" s="110"/>
    </row>
    <row r="18" spans="3:20">
      <c r="C18" s="31"/>
      <c r="E18" s="32"/>
      <c r="F18" s="32"/>
      <c r="G18" s="31"/>
      <c r="I18" s="31"/>
      <c r="J18" s="31"/>
      <c r="L18" s="31"/>
      <c r="N18" s="31"/>
      <c r="P18" s="31"/>
      <c r="T18" s="31"/>
    </row>
  </sheetData>
  <mergeCells count="15">
    <mergeCell ref="A2:V2"/>
    <mergeCell ref="B3:T3"/>
    <mergeCell ref="B4:I4"/>
    <mergeCell ref="M4:P4"/>
    <mergeCell ref="B5:C5"/>
    <mergeCell ref="D5:G5"/>
    <mergeCell ref="H5:I5"/>
    <mergeCell ref="M5:N5"/>
    <mergeCell ref="O5:P5"/>
    <mergeCell ref="A3:A6"/>
    <mergeCell ref="J4:J5"/>
    <mergeCell ref="U3:U6"/>
    <mergeCell ref="V3:V6"/>
    <mergeCell ref="Q4:T5"/>
    <mergeCell ref="K4:L5"/>
  </mergeCells>
  <printOptions horizontalCentered="1"/>
  <pageMargins left="0.314583333333333" right="0.236111111111111" top="0.472222222222222" bottom="0.196527777777778" header="0.236111111111111" footer="0.196527777777778"/>
  <pageSetup paperSize="9" scale="73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6"/>
  <sheetViews>
    <sheetView workbookViewId="0">
      <pane ySplit="6" topLeftCell="A7" activePane="bottomLeft" state="frozen"/>
      <selection/>
      <selection pane="bottomLeft" activeCell="B3" sqref="B3:W3"/>
    </sheetView>
  </sheetViews>
  <sheetFormatPr defaultColWidth="9" defaultRowHeight="13.5"/>
  <cols>
    <col min="1" max="1" width="12.75" customWidth="1"/>
    <col min="2" max="2" width="7.5" style="28" customWidth="1"/>
    <col min="3" max="3" width="8" style="29" customWidth="1"/>
    <col min="4" max="4" width="10" customWidth="1"/>
    <col min="5" max="5" width="8.875" customWidth="1"/>
    <col min="6" max="6" width="7.75" style="28" customWidth="1"/>
    <col min="7" max="7" width="7.375" style="29" customWidth="1"/>
    <col min="8" max="8" width="7.25" style="28" customWidth="1"/>
    <col min="9" max="9" width="8.25" style="29" customWidth="1"/>
    <col min="10" max="10" width="7.75" customWidth="1"/>
    <col min="11" max="12" width="10.375" customWidth="1"/>
    <col min="13" max="13" width="10" style="30" customWidth="1"/>
    <col min="14" max="14" width="7.75" style="28" customWidth="1"/>
    <col min="15" max="15" width="7.75" style="29" customWidth="1"/>
    <col min="16" max="16" width="8.125" style="31" customWidth="1"/>
    <col min="17" max="17" width="10.375" customWidth="1"/>
    <col min="18" max="18" width="9" style="32"/>
    <col min="19" max="19" width="7.875" style="31" customWidth="1"/>
    <col min="20" max="20" width="8.25" style="32" customWidth="1"/>
    <col min="21" max="21" width="7.75" style="32" customWidth="1"/>
    <col min="22" max="22" width="10.125" style="32" customWidth="1"/>
    <col min="23" max="23" width="10.25" style="32" customWidth="1"/>
    <col min="24" max="24" width="6.875" customWidth="1"/>
  </cols>
  <sheetData>
    <row r="1" ht="21" customHeight="1" spans="1:1">
      <c r="A1" t="s">
        <v>34</v>
      </c>
    </row>
    <row r="2" ht="39" customHeight="1" spans="1:24">
      <c r="A2" s="33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="26" customFormat="1" ht="30" customHeight="1" spans="1:24">
      <c r="A3" s="34" t="s">
        <v>2</v>
      </c>
      <c r="B3" s="35" t="s">
        <v>36</v>
      </c>
      <c r="C3" s="36"/>
      <c r="D3" s="36"/>
      <c r="E3" s="36"/>
      <c r="F3" s="35"/>
      <c r="G3" s="36"/>
      <c r="H3" s="35"/>
      <c r="I3" s="36"/>
      <c r="J3" s="36"/>
      <c r="K3" s="36"/>
      <c r="L3" s="36"/>
      <c r="M3" s="54"/>
      <c r="N3" s="35"/>
      <c r="O3" s="36"/>
      <c r="P3" s="38"/>
      <c r="Q3" s="36"/>
      <c r="R3" s="38"/>
      <c r="S3" s="38"/>
      <c r="T3" s="38"/>
      <c r="U3" s="38"/>
      <c r="V3" s="38"/>
      <c r="W3" s="62"/>
      <c r="X3" s="63" t="s">
        <v>5</v>
      </c>
    </row>
    <row r="4" s="26" customFormat="1" spans="1:24">
      <c r="A4" s="37"/>
      <c r="B4" s="35" t="s">
        <v>37</v>
      </c>
      <c r="C4" s="36"/>
      <c r="D4" s="38"/>
      <c r="E4" s="36"/>
      <c r="F4" s="39" t="s">
        <v>38</v>
      </c>
      <c r="G4" s="40"/>
      <c r="H4" s="41" t="s">
        <v>39</v>
      </c>
      <c r="I4" s="56"/>
      <c r="J4" s="56"/>
      <c r="K4" s="39"/>
      <c r="L4" s="40"/>
      <c r="M4" s="57" t="s">
        <v>40</v>
      </c>
      <c r="N4" s="41" t="s">
        <v>41</v>
      </c>
      <c r="O4" s="40"/>
      <c r="P4" s="58" t="s">
        <v>42</v>
      </c>
      <c r="Q4" s="56"/>
      <c r="R4" s="64"/>
      <c r="S4" s="58" t="s">
        <v>43</v>
      </c>
      <c r="T4" s="57" t="s">
        <v>44</v>
      </c>
      <c r="U4" s="57" t="s">
        <v>45</v>
      </c>
      <c r="V4" s="57" t="s">
        <v>46</v>
      </c>
      <c r="W4" s="58" t="s">
        <v>47</v>
      </c>
      <c r="X4" s="63"/>
    </row>
    <row r="5" s="26" customFormat="1" ht="42" customHeight="1" spans="1:24">
      <c r="A5" s="37"/>
      <c r="B5" s="35"/>
      <c r="C5" s="36"/>
      <c r="D5" s="38"/>
      <c r="E5" s="36"/>
      <c r="F5" s="42"/>
      <c r="G5" s="43"/>
      <c r="H5" s="44"/>
      <c r="I5" s="59"/>
      <c r="J5" s="59"/>
      <c r="K5" s="42"/>
      <c r="L5" s="43"/>
      <c r="M5" s="60"/>
      <c r="N5" s="44"/>
      <c r="O5" s="43"/>
      <c r="P5" s="61"/>
      <c r="Q5" s="59"/>
      <c r="R5" s="65"/>
      <c r="S5" s="61"/>
      <c r="T5" s="57"/>
      <c r="U5" s="57"/>
      <c r="V5" s="57"/>
      <c r="W5" s="58"/>
      <c r="X5" s="63"/>
    </row>
    <row r="6" s="26" customFormat="1" ht="56" customHeight="1" spans="1:24">
      <c r="A6" s="45"/>
      <c r="B6" s="46" t="s">
        <v>16</v>
      </c>
      <c r="C6" s="47" t="s">
        <v>17</v>
      </c>
      <c r="D6" s="47" t="s">
        <v>48</v>
      </c>
      <c r="E6" s="48" t="s">
        <v>49</v>
      </c>
      <c r="F6" s="46" t="s">
        <v>16</v>
      </c>
      <c r="G6" s="47" t="s">
        <v>17</v>
      </c>
      <c r="H6" s="46" t="s">
        <v>50</v>
      </c>
      <c r="I6" s="47" t="s">
        <v>17</v>
      </c>
      <c r="J6" s="48" t="s">
        <v>21</v>
      </c>
      <c r="K6" s="47" t="s">
        <v>51</v>
      </c>
      <c r="L6" s="48" t="s">
        <v>49</v>
      </c>
      <c r="M6" s="47" t="s">
        <v>17</v>
      </c>
      <c r="N6" s="46" t="s">
        <v>16</v>
      </c>
      <c r="O6" s="47" t="s">
        <v>17</v>
      </c>
      <c r="P6" s="47" t="s">
        <v>17</v>
      </c>
      <c r="Q6" s="47" t="s">
        <v>51</v>
      </c>
      <c r="R6" s="47" t="s">
        <v>49</v>
      </c>
      <c r="S6" s="66" t="s">
        <v>17</v>
      </c>
      <c r="T6" s="57"/>
      <c r="U6" s="57"/>
      <c r="V6" s="57"/>
      <c r="W6" s="58"/>
      <c r="X6" s="67"/>
    </row>
    <row r="7" s="27" customFormat="1" ht="36" customHeight="1" spans="1:24">
      <c r="A7" s="49" t="s">
        <v>23</v>
      </c>
      <c r="B7" s="50">
        <v>165</v>
      </c>
      <c r="C7" s="51">
        <v>280.5</v>
      </c>
      <c r="D7" s="51"/>
      <c r="E7" s="51">
        <v>280.5</v>
      </c>
      <c r="F7" s="50"/>
      <c r="G7" s="51"/>
      <c r="H7" s="50">
        <v>400</v>
      </c>
      <c r="I7" s="51">
        <f>H7*0.35</f>
        <v>140</v>
      </c>
      <c r="J7" s="51"/>
      <c r="K7" s="51"/>
      <c r="L7" s="51">
        <v>140</v>
      </c>
      <c r="M7" s="51"/>
      <c r="N7" s="50">
        <v>100</v>
      </c>
      <c r="O7" s="51">
        <v>1.5</v>
      </c>
      <c r="P7" s="51"/>
      <c r="Q7" s="51"/>
      <c r="R7" s="51"/>
      <c r="S7" s="51"/>
      <c r="T7" s="51">
        <v>422</v>
      </c>
      <c r="U7" s="51"/>
      <c r="V7" s="51"/>
      <c r="W7" s="68">
        <v>422</v>
      </c>
      <c r="X7" s="69"/>
    </row>
    <row r="8" s="27" customFormat="1" ht="36" customHeight="1" spans="1:24">
      <c r="A8" s="52" t="s">
        <v>26</v>
      </c>
      <c r="B8" s="53">
        <v>32</v>
      </c>
      <c r="C8" s="54">
        <v>54.4</v>
      </c>
      <c r="D8" s="54"/>
      <c r="E8" s="54">
        <v>54.4</v>
      </c>
      <c r="F8" s="53"/>
      <c r="G8" s="54"/>
      <c r="H8" s="53">
        <v>100</v>
      </c>
      <c r="I8" s="54">
        <v>35</v>
      </c>
      <c r="J8" s="54"/>
      <c r="K8" s="54"/>
      <c r="L8" s="54">
        <v>35</v>
      </c>
      <c r="M8" s="54"/>
      <c r="N8" s="53">
        <v>20</v>
      </c>
      <c r="O8" s="54">
        <v>0.3</v>
      </c>
      <c r="P8" s="54"/>
      <c r="Q8" s="54"/>
      <c r="R8" s="54"/>
      <c r="S8" s="54"/>
      <c r="T8" s="54">
        <f t="shared" ref="T8:T15" si="0">E8+L8+O8</f>
        <v>89.7</v>
      </c>
      <c r="U8" s="54"/>
      <c r="V8" s="54"/>
      <c r="W8" s="68">
        <f t="shared" ref="W8:W15" si="1">T8</f>
        <v>89.7</v>
      </c>
      <c r="X8" s="69"/>
    </row>
    <row r="9" s="27" customFormat="1" ht="36" customHeight="1" spans="1:24">
      <c r="A9" s="52" t="s">
        <v>27</v>
      </c>
      <c r="B9" s="53">
        <v>30</v>
      </c>
      <c r="C9" s="54">
        <v>51</v>
      </c>
      <c r="D9" s="54"/>
      <c r="E9" s="54">
        <v>51</v>
      </c>
      <c r="F9" s="53"/>
      <c r="G9" s="54"/>
      <c r="H9" s="53">
        <v>60</v>
      </c>
      <c r="I9" s="54">
        <v>21</v>
      </c>
      <c r="J9" s="54"/>
      <c r="K9" s="54"/>
      <c r="L9" s="54">
        <v>21</v>
      </c>
      <c r="M9" s="54"/>
      <c r="N9" s="53">
        <v>15</v>
      </c>
      <c r="O9" s="54">
        <v>0.225</v>
      </c>
      <c r="P9" s="54"/>
      <c r="Q9" s="54"/>
      <c r="R9" s="54"/>
      <c r="S9" s="54"/>
      <c r="T9" s="54">
        <f t="shared" si="0"/>
        <v>72.225</v>
      </c>
      <c r="U9" s="54"/>
      <c r="V9" s="54"/>
      <c r="W9" s="68">
        <f t="shared" si="1"/>
        <v>72.225</v>
      </c>
      <c r="X9" s="69"/>
    </row>
    <row r="10" s="27" customFormat="1" ht="36" customHeight="1" spans="1:24">
      <c r="A10" s="52" t="s">
        <v>28</v>
      </c>
      <c r="B10" s="53">
        <v>10</v>
      </c>
      <c r="C10" s="54">
        <v>17</v>
      </c>
      <c r="D10" s="54"/>
      <c r="E10" s="54">
        <v>17</v>
      </c>
      <c r="F10" s="53"/>
      <c r="G10" s="54"/>
      <c r="H10" s="53">
        <v>30</v>
      </c>
      <c r="I10" s="54">
        <v>10.5</v>
      </c>
      <c r="J10" s="54"/>
      <c r="K10" s="54"/>
      <c r="L10" s="54">
        <v>10.5</v>
      </c>
      <c r="M10" s="54"/>
      <c r="N10" s="53">
        <v>10</v>
      </c>
      <c r="O10" s="54">
        <v>0.15</v>
      </c>
      <c r="P10" s="54"/>
      <c r="Q10" s="54"/>
      <c r="R10" s="54"/>
      <c r="S10" s="54"/>
      <c r="T10" s="54">
        <f t="shared" si="0"/>
        <v>27.65</v>
      </c>
      <c r="U10" s="54"/>
      <c r="V10" s="54"/>
      <c r="W10" s="68">
        <f t="shared" si="1"/>
        <v>27.65</v>
      </c>
      <c r="X10" s="69"/>
    </row>
    <row r="11" s="27" customFormat="1" ht="36" customHeight="1" spans="1:24">
      <c r="A11" s="52" t="s">
        <v>29</v>
      </c>
      <c r="B11" s="53">
        <v>40</v>
      </c>
      <c r="C11" s="54">
        <v>68</v>
      </c>
      <c r="D11" s="54"/>
      <c r="E11" s="54">
        <v>68</v>
      </c>
      <c r="F11" s="53"/>
      <c r="G11" s="54"/>
      <c r="H11" s="53">
        <v>80</v>
      </c>
      <c r="I11" s="54">
        <v>28</v>
      </c>
      <c r="J11" s="54"/>
      <c r="K11" s="54"/>
      <c r="L11" s="54">
        <v>28</v>
      </c>
      <c r="M11" s="54"/>
      <c r="N11" s="53">
        <v>15</v>
      </c>
      <c r="O11" s="54">
        <v>0.225</v>
      </c>
      <c r="P11" s="54"/>
      <c r="Q11" s="54"/>
      <c r="R11" s="54"/>
      <c r="S11" s="54"/>
      <c r="T11" s="54">
        <f t="shared" si="0"/>
        <v>96.225</v>
      </c>
      <c r="U11" s="54"/>
      <c r="V11" s="54"/>
      <c r="W11" s="68">
        <f t="shared" si="1"/>
        <v>96.225</v>
      </c>
      <c r="X11" s="69"/>
    </row>
    <row r="12" s="27" customFormat="1" ht="36" customHeight="1" spans="1:24">
      <c r="A12" s="52" t="s">
        <v>30</v>
      </c>
      <c r="B12" s="53">
        <v>20</v>
      </c>
      <c r="C12" s="54">
        <v>34</v>
      </c>
      <c r="D12" s="54"/>
      <c r="E12" s="54">
        <v>34</v>
      </c>
      <c r="F12" s="53"/>
      <c r="G12" s="54"/>
      <c r="H12" s="53">
        <v>60</v>
      </c>
      <c r="I12" s="54">
        <v>21</v>
      </c>
      <c r="J12" s="54"/>
      <c r="K12" s="54"/>
      <c r="L12" s="54">
        <v>21</v>
      </c>
      <c r="M12" s="54"/>
      <c r="N12" s="53">
        <v>10</v>
      </c>
      <c r="O12" s="54">
        <v>0.15</v>
      </c>
      <c r="P12" s="54"/>
      <c r="Q12" s="54"/>
      <c r="R12" s="54"/>
      <c r="S12" s="54"/>
      <c r="T12" s="54">
        <f t="shared" si="0"/>
        <v>55.15</v>
      </c>
      <c r="U12" s="54"/>
      <c r="V12" s="54"/>
      <c r="W12" s="68">
        <f t="shared" si="1"/>
        <v>55.15</v>
      </c>
      <c r="X12" s="69"/>
    </row>
    <row r="13" s="27" customFormat="1" ht="36" customHeight="1" spans="1:24">
      <c r="A13" s="52" t="s">
        <v>31</v>
      </c>
      <c r="B13" s="53">
        <v>20</v>
      </c>
      <c r="C13" s="54">
        <v>34</v>
      </c>
      <c r="D13" s="54"/>
      <c r="E13" s="54">
        <v>34</v>
      </c>
      <c r="F13" s="53"/>
      <c r="G13" s="54"/>
      <c r="H13" s="53">
        <v>30</v>
      </c>
      <c r="I13" s="54">
        <v>10.5</v>
      </c>
      <c r="J13" s="54"/>
      <c r="K13" s="54"/>
      <c r="L13" s="54">
        <v>10.5</v>
      </c>
      <c r="M13" s="54"/>
      <c r="N13" s="53">
        <v>10</v>
      </c>
      <c r="O13" s="54">
        <v>0.15</v>
      </c>
      <c r="P13" s="54"/>
      <c r="Q13" s="54"/>
      <c r="R13" s="54"/>
      <c r="S13" s="54"/>
      <c r="T13" s="54">
        <f t="shared" si="0"/>
        <v>44.65</v>
      </c>
      <c r="U13" s="54"/>
      <c r="V13" s="54"/>
      <c r="W13" s="68">
        <f t="shared" si="1"/>
        <v>44.65</v>
      </c>
      <c r="X13" s="69"/>
    </row>
    <row r="14" s="27" customFormat="1" ht="36" customHeight="1" spans="1:24">
      <c r="A14" s="55" t="s">
        <v>32</v>
      </c>
      <c r="B14" s="53">
        <v>3</v>
      </c>
      <c r="C14" s="54">
        <v>5.1</v>
      </c>
      <c r="D14" s="54"/>
      <c r="E14" s="54">
        <v>5.1</v>
      </c>
      <c r="F14" s="53"/>
      <c r="G14" s="54"/>
      <c r="H14" s="53">
        <v>0</v>
      </c>
      <c r="I14" s="54">
        <v>0</v>
      </c>
      <c r="J14" s="54"/>
      <c r="K14" s="54"/>
      <c r="L14" s="54">
        <v>0</v>
      </c>
      <c r="M14" s="54"/>
      <c r="N14" s="53">
        <v>10</v>
      </c>
      <c r="O14" s="54">
        <v>0.15</v>
      </c>
      <c r="P14" s="54"/>
      <c r="Q14" s="54"/>
      <c r="R14" s="54"/>
      <c r="S14" s="54"/>
      <c r="T14" s="54">
        <f t="shared" si="0"/>
        <v>5.25</v>
      </c>
      <c r="U14" s="54"/>
      <c r="V14" s="54"/>
      <c r="W14" s="68">
        <f t="shared" si="1"/>
        <v>5.25</v>
      </c>
      <c r="X14" s="70"/>
    </row>
    <row r="15" s="27" customFormat="1" ht="36" customHeight="1" spans="1:24">
      <c r="A15" s="55" t="s">
        <v>33</v>
      </c>
      <c r="B15" s="53">
        <v>10</v>
      </c>
      <c r="C15" s="54">
        <v>17</v>
      </c>
      <c r="D15" s="54"/>
      <c r="E15" s="54">
        <v>17</v>
      </c>
      <c r="F15" s="53"/>
      <c r="G15" s="54"/>
      <c r="H15" s="53">
        <v>40</v>
      </c>
      <c r="I15" s="54">
        <v>14</v>
      </c>
      <c r="J15" s="54"/>
      <c r="K15" s="54"/>
      <c r="L15" s="54">
        <v>14</v>
      </c>
      <c r="M15" s="54"/>
      <c r="N15" s="53">
        <v>10</v>
      </c>
      <c r="O15" s="54">
        <v>0.15</v>
      </c>
      <c r="P15" s="54"/>
      <c r="Q15" s="54"/>
      <c r="R15" s="54"/>
      <c r="S15" s="54"/>
      <c r="T15" s="54">
        <f t="shared" si="0"/>
        <v>31.15</v>
      </c>
      <c r="U15" s="54"/>
      <c r="V15" s="54"/>
      <c r="W15" s="68">
        <f t="shared" si="1"/>
        <v>31.15</v>
      </c>
      <c r="X15" s="70"/>
    </row>
    <row r="16" spans="3:24">
      <c r="C16" s="31"/>
      <c r="D16" s="32"/>
      <c r="E16" s="32"/>
      <c r="G16" s="31"/>
      <c r="I16" s="31"/>
      <c r="J16" s="32"/>
      <c r="K16" s="32"/>
      <c r="L16" s="32"/>
      <c r="O16" s="31"/>
      <c r="Q16" s="32"/>
      <c r="X16" s="32"/>
    </row>
  </sheetData>
  <mergeCells count="15">
    <mergeCell ref="A2:X2"/>
    <mergeCell ref="B3:W3"/>
    <mergeCell ref="A3:A6"/>
    <mergeCell ref="M4:M5"/>
    <mergeCell ref="S4:S5"/>
    <mergeCell ref="T4:T6"/>
    <mergeCell ref="U4:U6"/>
    <mergeCell ref="V4:V6"/>
    <mergeCell ref="W4:W6"/>
    <mergeCell ref="X3:X6"/>
    <mergeCell ref="B4:E5"/>
    <mergeCell ref="F4:G5"/>
    <mergeCell ref="N4:O5"/>
    <mergeCell ref="H4:L5"/>
    <mergeCell ref="P4:R5"/>
  </mergeCells>
  <pageMargins left="0.314583333333333" right="0.156944444444444" top="0.590277777777778" bottom="0.236111111111111" header="0.511805555555556" footer="0.156944444444444"/>
  <pageSetup paperSize="9" scale="69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workbookViewId="0">
      <selection activeCell="D8" sqref="D8:G8"/>
    </sheetView>
  </sheetViews>
  <sheetFormatPr defaultColWidth="9" defaultRowHeight="14.25" outlineLevelCol="6"/>
  <cols>
    <col min="1" max="1" width="7.5" style="1" customWidth="1"/>
    <col min="2" max="2" width="10.5" style="1" customWidth="1"/>
    <col min="3" max="3" width="20.375" style="1" customWidth="1"/>
    <col min="4" max="4" width="4.75" style="1" customWidth="1"/>
    <col min="5" max="5" width="15.25" style="1" customWidth="1"/>
    <col min="6" max="6" width="23.5" style="1" customWidth="1"/>
    <col min="7" max="7" width="17.75" style="1" customWidth="1"/>
    <col min="8" max="16384" width="9" style="1"/>
  </cols>
  <sheetData>
    <row r="1" ht="23" customHeight="1" spans="1:2">
      <c r="A1" s="2" t="s">
        <v>52</v>
      </c>
      <c r="B1" s="2"/>
    </row>
    <row r="2" ht="25.5" customHeight="1" spans="1:7">
      <c r="A2" s="3" t="s">
        <v>53</v>
      </c>
      <c r="B2" s="3"/>
      <c r="C2" s="3"/>
      <c r="D2" s="3"/>
      <c r="E2" s="3"/>
      <c r="F2" s="3"/>
      <c r="G2" s="3"/>
    </row>
    <row r="3" ht="21" customHeight="1" spans="1:7">
      <c r="A3" s="4" t="s">
        <v>54</v>
      </c>
      <c r="B3" s="4"/>
      <c r="C3" s="4"/>
      <c r="D3" s="4"/>
      <c r="E3" s="4"/>
      <c r="F3" s="4"/>
      <c r="G3" s="4"/>
    </row>
    <row r="4" ht="28" customHeight="1" spans="1:7">
      <c r="A4" s="5" t="s">
        <v>55</v>
      </c>
      <c r="B4" s="6"/>
      <c r="C4" s="5" t="s">
        <v>56</v>
      </c>
      <c r="D4" s="7"/>
      <c r="E4" s="7"/>
      <c r="F4" s="7"/>
      <c r="G4" s="6"/>
    </row>
    <row r="5" ht="28" customHeight="1" spans="1:7">
      <c r="A5" s="5" t="s">
        <v>57</v>
      </c>
      <c r="B5" s="6"/>
      <c r="C5" s="5" t="s">
        <v>58</v>
      </c>
      <c r="D5" s="7"/>
      <c r="E5" s="8" t="s">
        <v>59</v>
      </c>
      <c r="F5" s="8" t="s">
        <v>60</v>
      </c>
      <c r="G5" s="8"/>
    </row>
    <row r="6" ht="28" customHeight="1" spans="1:7">
      <c r="A6" s="5" t="s">
        <v>61</v>
      </c>
      <c r="B6" s="6"/>
      <c r="C6" s="5" t="s">
        <v>62</v>
      </c>
      <c r="D6" s="7"/>
      <c r="E6" s="8" t="s">
        <v>63</v>
      </c>
      <c r="F6" s="5" t="s">
        <v>64</v>
      </c>
      <c r="G6" s="6"/>
    </row>
    <row r="7" ht="28" customHeight="1" spans="1:7">
      <c r="A7" s="9" t="s">
        <v>65</v>
      </c>
      <c r="B7" s="10"/>
      <c r="C7" s="11" t="s">
        <v>66</v>
      </c>
      <c r="D7" s="5">
        <v>567.79</v>
      </c>
      <c r="E7" s="7"/>
      <c r="F7" s="7"/>
      <c r="G7" s="6"/>
    </row>
    <row r="8" ht="28" customHeight="1" spans="1:7">
      <c r="A8" s="12"/>
      <c r="B8" s="13"/>
      <c r="C8" s="14" t="s">
        <v>67</v>
      </c>
      <c r="D8" s="5">
        <v>567.79</v>
      </c>
      <c r="E8" s="7"/>
      <c r="F8" s="7"/>
      <c r="G8" s="6"/>
    </row>
    <row r="9" ht="28" customHeight="1" spans="1:7">
      <c r="A9" s="15"/>
      <c r="B9" s="16"/>
      <c r="C9" s="14" t="s">
        <v>68</v>
      </c>
      <c r="D9" s="5">
        <v>0</v>
      </c>
      <c r="E9" s="7"/>
      <c r="F9" s="7"/>
      <c r="G9" s="6"/>
    </row>
    <row r="10" ht="142" customHeight="1" spans="1:7">
      <c r="A10" s="8" t="s">
        <v>69</v>
      </c>
      <c r="B10" s="17" t="s">
        <v>70</v>
      </c>
      <c r="C10" s="18"/>
      <c r="D10" s="18"/>
      <c r="E10" s="18"/>
      <c r="F10" s="18"/>
      <c r="G10" s="19"/>
    </row>
    <row r="11" ht="28" customHeight="1" spans="1:7">
      <c r="A11" s="8" t="s">
        <v>71</v>
      </c>
      <c r="B11" s="8" t="s">
        <v>72</v>
      </c>
      <c r="C11" s="8" t="s">
        <v>73</v>
      </c>
      <c r="D11" s="5" t="s">
        <v>74</v>
      </c>
      <c r="E11" s="7"/>
      <c r="F11" s="6"/>
      <c r="G11" s="8" t="s">
        <v>75</v>
      </c>
    </row>
    <row r="12" ht="28" customHeight="1" spans="1:7">
      <c r="A12" s="8"/>
      <c r="B12" s="13" t="s">
        <v>76</v>
      </c>
      <c r="C12" s="20" t="s">
        <v>77</v>
      </c>
      <c r="D12" s="17" t="s">
        <v>78</v>
      </c>
      <c r="E12" s="18"/>
      <c r="F12" s="19"/>
      <c r="G12" s="21" t="s">
        <v>79</v>
      </c>
    </row>
    <row r="13" ht="28" customHeight="1" spans="1:7">
      <c r="A13" s="8"/>
      <c r="B13" s="13"/>
      <c r="C13" s="20"/>
      <c r="D13" s="17" t="s">
        <v>80</v>
      </c>
      <c r="E13" s="18"/>
      <c r="F13" s="19"/>
      <c r="G13" s="21" t="s">
        <v>81</v>
      </c>
    </row>
    <row r="14" ht="28" customHeight="1" spans="1:7">
      <c r="A14" s="8"/>
      <c r="B14" s="13"/>
      <c r="C14" s="20"/>
      <c r="D14" s="17" t="s">
        <v>82</v>
      </c>
      <c r="E14" s="18"/>
      <c r="F14" s="19"/>
      <c r="G14" s="21" t="s">
        <v>83</v>
      </c>
    </row>
    <row r="15" ht="28" customHeight="1" spans="1:7">
      <c r="A15" s="8"/>
      <c r="B15" s="13"/>
      <c r="C15" s="20"/>
      <c r="D15" s="17" t="s">
        <v>84</v>
      </c>
      <c r="E15" s="18"/>
      <c r="F15" s="19"/>
      <c r="G15" s="21" t="s">
        <v>85</v>
      </c>
    </row>
    <row r="16" ht="28" customHeight="1" spans="1:7">
      <c r="A16" s="8"/>
      <c r="B16" s="13"/>
      <c r="C16" s="20"/>
      <c r="D16" s="2" t="s">
        <v>86</v>
      </c>
      <c r="E16" s="2"/>
      <c r="F16" s="2"/>
      <c r="G16" s="21" t="s">
        <v>87</v>
      </c>
    </row>
    <row r="17" ht="28" customHeight="1" spans="1:7">
      <c r="A17" s="8"/>
      <c r="B17" s="13"/>
      <c r="C17" s="22" t="s">
        <v>88</v>
      </c>
      <c r="D17" s="17" t="s">
        <v>89</v>
      </c>
      <c r="E17" s="18"/>
      <c r="F17" s="19"/>
      <c r="G17" s="21" t="s">
        <v>90</v>
      </c>
    </row>
    <row r="18" ht="28" customHeight="1" spans="1:7">
      <c r="A18" s="8"/>
      <c r="B18" s="13"/>
      <c r="C18" s="20"/>
      <c r="D18" s="17" t="s">
        <v>91</v>
      </c>
      <c r="E18" s="18"/>
      <c r="F18" s="19"/>
      <c r="G18" s="23">
        <v>1</v>
      </c>
    </row>
    <row r="19" ht="28" customHeight="1" spans="1:7">
      <c r="A19" s="8"/>
      <c r="B19" s="13"/>
      <c r="C19" s="22" t="s">
        <v>92</v>
      </c>
      <c r="D19" s="17" t="s">
        <v>93</v>
      </c>
      <c r="E19" s="18"/>
      <c r="F19" s="19"/>
      <c r="G19" s="24">
        <v>44896</v>
      </c>
    </row>
    <row r="20" ht="28" customHeight="1" spans="1:7">
      <c r="A20" s="8"/>
      <c r="B20" s="13"/>
      <c r="C20" s="20"/>
      <c r="D20" s="17" t="s">
        <v>94</v>
      </c>
      <c r="E20" s="18"/>
      <c r="F20" s="19"/>
      <c r="G20" s="23">
        <v>1</v>
      </c>
    </row>
    <row r="21" ht="28" customHeight="1" spans="1:7">
      <c r="A21" s="8"/>
      <c r="B21" s="13"/>
      <c r="C21" s="8" t="s">
        <v>95</v>
      </c>
      <c r="D21" s="17" t="s">
        <v>96</v>
      </c>
      <c r="E21" s="18"/>
      <c r="F21" s="19"/>
      <c r="G21" s="25" t="s">
        <v>97</v>
      </c>
    </row>
    <row r="22" ht="28" customHeight="1" spans="1:7">
      <c r="A22" s="8"/>
      <c r="B22" s="13"/>
      <c r="C22" s="8"/>
      <c r="D22" s="17" t="s">
        <v>98</v>
      </c>
      <c r="E22" s="18"/>
      <c r="F22" s="19"/>
      <c r="G22" s="25" t="s">
        <v>99</v>
      </c>
    </row>
    <row r="23" ht="28" customHeight="1" spans="1:7">
      <c r="A23" s="8"/>
      <c r="B23" s="13"/>
      <c r="C23" s="8"/>
      <c r="D23" s="17" t="s">
        <v>100</v>
      </c>
      <c r="E23" s="18"/>
      <c r="F23" s="19"/>
      <c r="G23" s="25" t="s">
        <v>101</v>
      </c>
    </row>
    <row r="24" ht="28" customHeight="1" spans="1:7">
      <c r="A24" s="8"/>
      <c r="B24" s="13"/>
      <c r="C24" s="8"/>
      <c r="D24" s="17" t="s">
        <v>102</v>
      </c>
      <c r="E24" s="18"/>
      <c r="F24" s="19"/>
      <c r="G24" s="21" t="s">
        <v>103</v>
      </c>
    </row>
    <row r="25" ht="28" customHeight="1" spans="1:7">
      <c r="A25" s="8"/>
      <c r="B25" s="6" t="s">
        <v>104</v>
      </c>
      <c r="C25" s="8" t="s">
        <v>105</v>
      </c>
      <c r="D25" s="17" t="s">
        <v>106</v>
      </c>
      <c r="E25" s="18"/>
      <c r="F25" s="19"/>
      <c r="G25" s="21" t="s">
        <v>107</v>
      </c>
    </row>
    <row r="26" ht="28" customHeight="1" spans="1:7">
      <c r="A26" s="8"/>
      <c r="B26" s="6"/>
      <c r="C26" s="8"/>
      <c r="D26" s="17" t="s">
        <v>108</v>
      </c>
      <c r="E26" s="18"/>
      <c r="F26" s="19"/>
      <c r="G26" s="21" t="s">
        <v>109</v>
      </c>
    </row>
    <row r="27" ht="39" customHeight="1" spans="1:7">
      <c r="A27" s="8"/>
      <c r="B27" s="8" t="s">
        <v>110</v>
      </c>
      <c r="C27" s="8" t="s">
        <v>111</v>
      </c>
      <c r="D27" s="21" t="s">
        <v>112</v>
      </c>
      <c r="E27" s="21"/>
      <c r="F27" s="21"/>
      <c r="G27" s="21" t="s">
        <v>113</v>
      </c>
    </row>
  </sheetData>
  <mergeCells count="41">
    <mergeCell ref="A1:B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D7:G7"/>
    <mergeCell ref="D8:G8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A11:A27"/>
    <mergeCell ref="B12:B24"/>
    <mergeCell ref="B25:B26"/>
    <mergeCell ref="C12:C16"/>
    <mergeCell ref="C17:C18"/>
    <mergeCell ref="C19:C20"/>
    <mergeCell ref="C21:C24"/>
    <mergeCell ref="C25:C26"/>
    <mergeCell ref="A7:B9"/>
  </mergeCells>
  <pageMargins left="0.865972222222222" right="0.432638888888889" top="0.432638888888889" bottom="0.196527777777778" header="0.354166666666667" footer="0.196527777777778"/>
  <pageSetup paperSize="9" scale="8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一般公共预算</vt:lpstr>
      <vt:lpstr>中央彩金</vt:lpstr>
      <vt:lpstr>和田地区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 莉</dc:creator>
  <cp:lastModifiedBy>Administrator</cp:lastModifiedBy>
  <dcterms:created xsi:type="dcterms:W3CDTF">2021-11-23T02:52:00Z</dcterms:created>
  <dcterms:modified xsi:type="dcterms:W3CDTF">2022-01-17T07:42:30Z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eadingLayout">
    <vt:bool>false</vt:bool>
  </property>
  <property fmtid="{D5CDD505-2E9C-101B-9397-08002B2CF9AE}" pid="4" name="ICV">
    <vt:lpwstr>B6827C4128CC49B78140E8E5CB61A488</vt:lpwstr>
  </property>
</Properties>
</file>