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年省级补助 (国家)" sheetId="18" r:id="rId1"/>
    <sheet name="和田8" sheetId="21" r:id="rId2"/>
    <sheet name="20年省级补助" sheetId="1" state="hidden" r:id="rId3"/>
    <sheet name="19年省级补助 " sheetId="19" state="hidden" r:id="rId4"/>
    <sheet name="乌鲁木齐" sheetId="4" state="hidden" r:id="rId5"/>
    <sheet name="克拉玛依市" sheetId="5" state="hidden" r:id="rId6"/>
    <sheet name="伊犁州" sheetId="6" state="hidden" r:id="rId7"/>
    <sheet name="塔城地区" sheetId="7" state="hidden" r:id="rId8"/>
    <sheet name="阿勒泰地区" sheetId="8" state="hidden" r:id="rId9"/>
    <sheet name="博州" sheetId="9" state="hidden" r:id="rId10"/>
    <sheet name="昌吉州" sheetId="10" state="hidden" r:id="rId11"/>
    <sheet name="巴州" sheetId="11" state="hidden" r:id="rId12"/>
    <sheet name="阿克苏地区" sheetId="12" state="hidden" r:id="rId13"/>
    <sheet name="克州" sheetId="13" state="hidden" r:id="rId14"/>
    <sheet name="喀什" sheetId="14" state="hidden" r:id="rId15"/>
    <sheet name="和田" sheetId="15" state="hidden" r:id="rId16"/>
    <sheet name="吐鲁番地区" sheetId="16" state="hidden" r:id="rId17"/>
    <sheet name="哈密" sheetId="17" state="hidden" r:id="rId18"/>
  </sheets>
  <calcPr calcId="144525"/>
</workbook>
</file>

<file path=xl/sharedStrings.xml><?xml version="1.0" encoding="utf-8"?>
<sst xmlns="http://schemas.openxmlformats.org/spreadsheetml/2006/main" count="922" uniqueCount="142">
  <si>
    <t>附件1：</t>
  </si>
  <si>
    <t>2020年城乡居民基本医疗保险自治区财政                              结算补助资金分配表</t>
  </si>
  <si>
    <t>单位：万元</t>
  </si>
  <si>
    <t>序号</t>
  </si>
  <si>
    <t>地市名称</t>
  </si>
  <si>
    <t>应补助资金</t>
  </si>
  <si>
    <t>已预拨资金</t>
  </si>
  <si>
    <t>此次结算补助资金</t>
  </si>
  <si>
    <t>和田地区</t>
  </si>
  <si>
    <t>附件2：</t>
  </si>
  <si>
    <t>绩效目标表（和田地区）</t>
  </si>
  <si>
    <t>（2021年度）</t>
  </si>
  <si>
    <t>项目名称</t>
  </si>
  <si>
    <t>城乡居民基本医疗保险补助资金</t>
  </si>
  <si>
    <t>省份</t>
  </si>
  <si>
    <t>新疆维吾尔自治区</t>
  </si>
  <si>
    <t>省级财政部门</t>
  </si>
  <si>
    <t>自治区财政厅</t>
  </si>
  <si>
    <t>省级主管部门</t>
  </si>
  <si>
    <t>自治区医疗保障局</t>
  </si>
  <si>
    <t>资金情况           （万元）</t>
  </si>
  <si>
    <t xml:space="preserve"> 年度金额：</t>
  </si>
  <si>
    <t xml:space="preserve">  其中：中央资金</t>
  </si>
  <si>
    <t xml:space="preserve">        地方资金</t>
  </si>
  <si>
    <t xml:space="preserve">        其他资金</t>
  </si>
  <si>
    <t>总
体
目
标</t>
  </si>
  <si>
    <t>年度目标</t>
  </si>
  <si>
    <t>目标1：巩固参保率；
目标2：稳步提高保障水平；
目标3：实现基金收支平衡</t>
  </si>
  <si>
    <t>绩
效
指
标</t>
  </si>
  <si>
    <t>一级
指标</t>
  </si>
  <si>
    <t>二级指标</t>
  </si>
  <si>
    <t>三级指标</t>
  </si>
  <si>
    <t>指标值                       （包含数字及文字描述）</t>
  </si>
  <si>
    <t>完成指标</t>
  </si>
  <si>
    <t>数量指标</t>
  </si>
  <si>
    <t>参保人数（人）</t>
  </si>
  <si>
    <t>≥224.93万人</t>
  </si>
  <si>
    <t>各级财政实际补助标准（元）</t>
  </si>
  <si>
    <t>≥580元/人</t>
  </si>
  <si>
    <t>个人缴费标准（元）</t>
  </si>
  <si>
    <t>≥320元/人</t>
  </si>
  <si>
    <t>质量指标</t>
  </si>
  <si>
    <t>以户籍人口数为基数计算的基本医保综合参保率（%）</t>
  </si>
  <si>
    <t>≥95%</t>
  </si>
  <si>
    <t>以常住人口数为基数计算的基本参保综合参保率（%）</t>
  </si>
  <si>
    <t>≥90%</t>
  </si>
  <si>
    <t>重复参保人数(人)</t>
  </si>
  <si>
    <t>虚报参保人数（人）</t>
  </si>
  <si>
    <t>参保人政策范围内住院费用报销比例</t>
  </si>
  <si>
    <t>≥68%</t>
  </si>
  <si>
    <t>参保人住院费用实际报销比例</t>
  </si>
  <si>
    <t>≥60%</t>
  </si>
  <si>
    <t>实施按病种付费为主的多元复合式医保支付方式</t>
  </si>
  <si>
    <t>逐步推开</t>
  </si>
  <si>
    <t>基金滚存结余可支配月数（月）</t>
  </si>
  <si>
    <t>6-9个月</t>
  </si>
  <si>
    <t>开展门诊统筹，实行个人账户的，向门诊统筹过渡</t>
  </si>
  <si>
    <t>普遍开展</t>
  </si>
  <si>
    <t>时效指标</t>
  </si>
  <si>
    <t>当年各级财政补助资金到位率(%)</t>
  </si>
  <si>
    <t>成本指标</t>
  </si>
  <si>
    <t>城乡居民医保自治区财政补助资金成本（万元）</t>
  </si>
  <si>
    <t xml:space="preserve">效益指标
</t>
  </si>
  <si>
    <t>社会效益
指标</t>
  </si>
  <si>
    <t xml:space="preserve"> 减轻参保人员就医经济负担，缓解社会矛盾</t>
  </si>
  <si>
    <t>成效明显</t>
  </si>
  <si>
    <t>满意度      指标</t>
  </si>
  <si>
    <t>满意度            指标</t>
  </si>
  <si>
    <t>参保对象满意度（%）</t>
  </si>
  <si>
    <t>2020年省级财政城乡居民基本医疗保险补助资金结算申请表</t>
  </si>
  <si>
    <t>2020年6月底
参保人数</t>
  </si>
  <si>
    <t>核减重复参保人数</t>
  </si>
  <si>
    <t>核减后
参保人数</t>
  </si>
  <si>
    <t>省级提前告知数</t>
  </si>
  <si>
    <t>2019年6月底参保人数</t>
  </si>
  <si>
    <t>此次结算2020年补助资金</t>
  </si>
  <si>
    <t>省级财政补助标准</t>
  </si>
  <si>
    <t>省级应补助数</t>
  </si>
  <si>
    <t>省级已预拨数</t>
  </si>
  <si>
    <t>统筹区内</t>
  </si>
  <si>
    <t>兵团</t>
  </si>
  <si>
    <t>全区总计</t>
  </si>
  <si>
    <t>乌鲁木齐</t>
  </si>
  <si>
    <t>克拉玛依市</t>
  </si>
  <si>
    <t>伊犁州</t>
  </si>
  <si>
    <t>塔城地区</t>
  </si>
  <si>
    <t>阿勒泰地区</t>
  </si>
  <si>
    <t>博州</t>
  </si>
  <si>
    <t>昌吉州</t>
  </si>
  <si>
    <t>巴州</t>
  </si>
  <si>
    <t>阿克苏地区</t>
  </si>
  <si>
    <t>其他县市</t>
  </si>
  <si>
    <t>乌什县</t>
  </si>
  <si>
    <t>阿瓦提县</t>
  </si>
  <si>
    <t>柯坪县</t>
  </si>
  <si>
    <t>克州</t>
  </si>
  <si>
    <t>喀什地区</t>
  </si>
  <si>
    <t>吐鲁番地区</t>
  </si>
  <si>
    <t>哈密地区</t>
  </si>
  <si>
    <t>2019年省级财政城乡居民基本医疗保险补助资金结算申请表</t>
  </si>
  <si>
    <t>2019年6月底
参保人数</t>
  </si>
  <si>
    <t>2018年6月底参保人数</t>
  </si>
  <si>
    <t>此次结算2019年补助资金</t>
  </si>
  <si>
    <t>比例调整已上解</t>
  </si>
  <si>
    <t>自治区对地方专项转移支付项目绩效目标表
（乌鲁木齐）</t>
  </si>
  <si>
    <t>（2020年度）</t>
  </si>
  <si>
    <t>城乡居民医保自治区财政补助资金</t>
  </si>
  <si>
    <t>资金情况（万元）</t>
  </si>
  <si>
    <t>1.积极推进全民参保计划，城乡居民基本医疗保险参保率稳定在95%以上；2.稳步提高财政补助资金，确保城乡居民基本医疗保险参保人员的医疗待遇落实；3.按时足额安排财政补助资金，确保在每年12月底以前全部到位；全面实施大病保险制度，减轻参保人员的经济负担，缓解社会矛盾。</t>
  </si>
  <si>
    <t>指标值（包含数字及文字描述）</t>
  </si>
  <si>
    <t>≥102万人</t>
  </si>
  <si>
    <t>各级财政实际补助标准（元）训会议。</t>
  </si>
  <si>
    <t>≥550元/人</t>
  </si>
  <si>
    <t>≥93%</t>
  </si>
  <si>
    <t>实行按病种（组）、按人头付费等支付方式改革</t>
  </si>
  <si>
    <t>满意度指标</t>
  </si>
  <si>
    <t>自治区对地方专项转移支付项目绩效目标表
（克拉玛依市）</t>
  </si>
  <si>
    <t>≥9.9万人</t>
  </si>
  <si>
    <t>自治区对地方专项转移支付项目绩效目标表
（伊犁州）</t>
  </si>
  <si>
    <t>≥191万人</t>
  </si>
  <si>
    <t>自治区对地方专项转移支付项目绩效目标表
（塔城地区）</t>
  </si>
  <si>
    <t>≥66万人</t>
  </si>
  <si>
    <t>自治区对地方专项转移支付项目绩效目标表
（阿勒泰地区）</t>
  </si>
  <si>
    <t>≥41万人</t>
  </si>
  <si>
    <t>自治区对地方专项转移支付项目绩效目标表
（博州）</t>
  </si>
  <si>
    <t>≥27万人</t>
  </si>
  <si>
    <t>自治区对地方专项转移支付项目绩效目标表
（昌吉州）</t>
  </si>
  <si>
    <t>≥77万人</t>
  </si>
  <si>
    <t>自治区对地方专项转移支付项目绩效目标表
（巴州）</t>
  </si>
  <si>
    <t>≥82万人</t>
  </si>
  <si>
    <t>自治区对地方专项转移支付项目绩效目标表
（阿克苏地区）</t>
  </si>
  <si>
    <t>≥206万人</t>
  </si>
  <si>
    <t>自治区对地方专项转移支付项目绩效目标表
（克州）</t>
  </si>
  <si>
    <t>≥51万人</t>
  </si>
  <si>
    <t>自治区对地方专项转移支付项目绩效目标表
（喀什地区）</t>
  </si>
  <si>
    <t>≥407万人</t>
  </si>
  <si>
    <t>自治区对地方专项转移支付项目绩效目标表
（和田地区）</t>
  </si>
  <si>
    <t>≥226万人</t>
  </si>
  <si>
    <t>自治区对地方专项转移支付项目绩效目标表
（吐鲁番地区）</t>
  </si>
  <si>
    <t>≥50万人</t>
  </si>
  <si>
    <t>自治区对地方专项转移支付项目绩效目标表
（哈密地区）</t>
  </si>
  <si>
    <t>≥28万人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</si>
</sst>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3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SimSun"/>
      <charset val="134"/>
    </font>
    <font>
      <b/>
      <sz val="14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SimSun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31" fillId="32" borderId="1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" xfId="49" applyFont="1" applyBorder="1" applyAlignment="1">
      <alignment vertical="center" wrapText="1"/>
    </xf>
    <xf numFmtId="0" fontId="2" fillId="0" borderId="1" xfId="49" applyFont="1" applyBorder="1" applyAlignment="1">
      <alignment horizontal="left" vertical="top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9" fontId="2" fillId="0" borderId="1" xfId="49" applyNumberFormat="1" applyFont="1" applyBorder="1" applyAlignment="1">
      <alignment horizontal="center" vertical="center" wrapText="1"/>
    </xf>
    <xf numFmtId="9" fontId="4" fillId="0" borderId="1" xfId="49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8" fillId="0" borderId="1" xfId="31" applyNumberFormat="1" applyFont="1" applyFill="1" applyBorder="1" applyAlignment="1">
      <alignment horizontal="center" vertical="center" wrapText="1"/>
    </xf>
    <xf numFmtId="177" fontId="8" fillId="2" borderId="1" xfId="3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9" fillId="2" borderId="1" xfId="31" applyNumberFormat="1" applyFont="1" applyFill="1" applyBorder="1" applyAlignment="1">
      <alignment horizontal="center" vertical="center" wrapText="1"/>
    </xf>
    <xf numFmtId="0" fontId="9" fillId="2" borderId="1" xfId="3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9" fillId="2" borderId="1" xfId="31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76" fontId="8" fillId="0" borderId="1" xfId="31" applyNumberFormat="1" applyFont="1" applyFill="1" applyBorder="1" applyAlignment="1">
      <alignment horizontal="center" vertical="center" wrapText="1"/>
    </xf>
    <xf numFmtId="176" fontId="9" fillId="2" borderId="1" xfId="3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49" applyFont="1" applyAlignment="1">
      <alignment horizontal="center" vertical="center" wrapText="1"/>
    </xf>
    <xf numFmtId="0" fontId="11" fillId="0" borderId="0" xfId="49" applyFont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11" fillId="0" borderId="1" xfId="49" applyFont="1" applyBorder="1" applyAlignment="1">
      <alignment horizontal="left" vertical="center" wrapText="1"/>
    </xf>
    <xf numFmtId="0" fontId="11" fillId="0" borderId="1" xfId="49" applyFont="1" applyBorder="1" applyAlignment="1">
      <alignment vertical="center" wrapText="1"/>
    </xf>
    <xf numFmtId="0" fontId="11" fillId="0" borderId="6" xfId="49" applyFont="1" applyBorder="1" applyAlignment="1">
      <alignment horizontal="center" vertical="center" wrapText="1"/>
    </xf>
    <xf numFmtId="0" fontId="11" fillId="0" borderId="9" xfId="49" applyFont="1" applyBorder="1" applyAlignment="1">
      <alignment horizontal="center" vertical="center" wrapText="1"/>
    </xf>
    <xf numFmtId="0" fontId="11" fillId="0" borderId="4" xfId="49" applyFont="1" applyBorder="1" applyAlignment="1">
      <alignment horizontal="center" vertical="center" wrapText="1"/>
    </xf>
    <xf numFmtId="0" fontId="12" fillId="0" borderId="1" xfId="49" applyFont="1" applyBorder="1" applyAlignment="1">
      <alignment horizontal="left" vertical="center" wrapText="1"/>
    </xf>
    <xf numFmtId="9" fontId="11" fillId="0" borderId="1" xfId="49" applyNumberFormat="1" applyFont="1" applyBorder="1" applyAlignment="1">
      <alignment horizontal="left" vertical="center" wrapText="1"/>
    </xf>
    <xf numFmtId="9" fontId="12" fillId="0" borderId="1" xfId="49" applyNumberFormat="1" applyFont="1" applyBorder="1" applyAlignment="1">
      <alignment horizontal="left" vertical="center" wrapText="1"/>
    </xf>
    <xf numFmtId="0" fontId="11" fillId="0" borderId="1" xfId="49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tabSelected="1" zoomScale="115" zoomScaleNormal="115" workbookViewId="0">
      <selection activeCell="B9" sqref="B9"/>
    </sheetView>
  </sheetViews>
  <sheetFormatPr defaultColWidth="9" defaultRowHeight="13.5" outlineLevelRow="4" outlineLevelCol="4"/>
  <cols>
    <col min="1" max="1" width="4.66666666666667" customWidth="1"/>
    <col min="2" max="2" width="14.4416666666667" customWidth="1"/>
    <col min="3" max="3" width="17.775" customWidth="1"/>
    <col min="4" max="4" width="18" style="11" customWidth="1"/>
    <col min="5" max="5" width="20" customWidth="1"/>
    <col min="6" max="6" width="12.8833333333333"/>
  </cols>
  <sheetData>
    <row r="1" ht="22" customHeight="1" spans="1:2">
      <c r="A1" s="53" t="s">
        <v>0</v>
      </c>
      <c r="B1" s="53"/>
    </row>
    <row r="2" ht="65" customHeight="1" spans="1:5">
      <c r="A2" s="54" t="s">
        <v>1</v>
      </c>
      <c r="B2" s="54"/>
      <c r="C2" s="54"/>
      <c r="D2" s="55"/>
      <c r="E2" s="54"/>
    </row>
    <row r="3" ht="22.5" spans="1:5">
      <c r="A3" s="14"/>
      <c r="B3" s="14"/>
      <c r="C3" s="56"/>
      <c r="D3" s="15"/>
      <c r="E3" s="57" t="s">
        <v>2</v>
      </c>
    </row>
    <row r="4" ht="46" customHeight="1" spans="1:5">
      <c r="A4" s="30" t="s">
        <v>3</v>
      </c>
      <c r="B4" s="30" t="s">
        <v>4</v>
      </c>
      <c r="C4" s="16" t="s">
        <v>5</v>
      </c>
      <c r="D4" s="18" t="s">
        <v>6</v>
      </c>
      <c r="E4" s="30" t="s">
        <v>7</v>
      </c>
    </row>
    <row r="5" ht="46" customHeight="1" spans="1:5">
      <c r="A5" s="27">
        <v>1</v>
      </c>
      <c r="B5" s="27" t="s">
        <v>8</v>
      </c>
      <c r="C5" s="25">
        <v>31483</v>
      </c>
      <c r="D5" s="25">
        <v>31644</v>
      </c>
      <c r="E5" s="25">
        <v>-161</v>
      </c>
    </row>
  </sheetData>
  <mergeCells count="2">
    <mergeCell ref="A1:B1"/>
    <mergeCell ref="A2:E2"/>
  </mergeCells>
  <printOptions horizontalCentered="1"/>
  <pageMargins left="0.786805555555556" right="0.751388888888889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8" sqref="G8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124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f>G8+G9</f>
        <v>581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581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125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126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f>G8+G9</f>
        <v>758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758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127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128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v>4607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4607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129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8" sqref="G8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130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f>G8+G9</f>
        <v>12707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12707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131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7" sqref="G7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132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f>G8+G9</f>
        <v>2479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2479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133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134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f>G8+G9</f>
        <v>15896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15896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135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136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v>10522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10522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137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138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f>G8+G9</f>
        <v>1803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1803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139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L34" sqref="L34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140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f>G8+G9</f>
        <v>272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272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141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D22" sqref="D22"/>
    </sheetView>
  </sheetViews>
  <sheetFormatPr defaultColWidth="9" defaultRowHeight="13.5" outlineLevelCol="6"/>
  <cols>
    <col min="1" max="1" width="4.375" customWidth="1"/>
    <col min="2" max="2" width="9.75" customWidth="1"/>
    <col min="3" max="3" width="9.81666666666667" customWidth="1"/>
    <col min="4" max="4" width="50" customWidth="1"/>
    <col min="5" max="5" width="4.10833333333333" customWidth="1"/>
    <col min="6" max="6" width="4.775" customWidth="1"/>
    <col min="7" max="7" width="14.75" customWidth="1"/>
  </cols>
  <sheetData>
    <row r="1" ht="24" customHeight="1" spans="1:3">
      <c r="A1" s="40" t="s">
        <v>9</v>
      </c>
      <c r="B1" s="40"/>
      <c r="C1" s="40"/>
    </row>
    <row r="2" ht="25" customHeight="1" spans="1:7">
      <c r="A2" s="41" t="s">
        <v>10</v>
      </c>
      <c r="B2" s="41"/>
      <c r="C2" s="41"/>
      <c r="D2" s="41"/>
      <c r="E2" s="41"/>
      <c r="F2" s="41"/>
      <c r="G2" s="41"/>
    </row>
    <row r="3" ht="19" customHeight="1" spans="1:7">
      <c r="A3" s="42" t="s">
        <v>11</v>
      </c>
      <c r="B3" s="42"/>
      <c r="C3" s="42"/>
      <c r="D3" s="42"/>
      <c r="E3" s="42"/>
      <c r="F3" s="42"/>
      <c r="G3" s="42"/>
    </row>
    <row r="4" ht="22" customHeight="1" spans="1:7">
      <c r="A4" s="43" t="s">
        <v>12</v>
      </c>
      <c r="B4" s="43"/>
      <c r="C4" s="43"/>
      <c r="D4" s="43" t="s">
        <v>13</v>
      </c>
      <c r="E4" s="43"/>
      <c r="F4" s="43"/>
      <c r="G4" s="43"/>
    </row>
    <row r="5" ht="22" customHeight="1" spans="1:7">
      <c r="A5" s="43" t="s">
        <v>14</v>
      </c>
      <c r="B5" s="43"/>
      <c r="C5" s="43"/>
      <c r="D5" s="43" t="s">
        <v>15</v>
      </c>
      <c r="E5" s="43"/>
      <c r="F5" s="43"/>
      <c r="G5" s="43"/>
    </row>
    <row r="6" ht="22" customHeight="1" spans="1:7">
      <c r="A6" s="43" t="s">
        <v>16</v>
      </c>
      <c r="B6" s="43"/>
      <c r="C6" s="43"/>
      <c r="D6" s="43" t="s">
        <v>17</v>
      </c>
      <c r="E6" s="43"/>
      <c r="F6" s="43"/>
      <c r="G6" s="43"/>
    </row>
    <row r="7" ht="22" customHeight="1" spans="1:7">
      <c r="A7" s="43" t="s">
        <v>18</v>
      </c>
      <c r="B7" s="43"/>
      <c r="C7" s="43"/>
      <c r="D7" s="43" t="s">
        <v>19</v>
      </c>
      <c r="E7" s="43"/>
      <c r="F7" s="43"/>
      <c r="G7" s="43"/>
    </row>
    <row r="8" ht="22" customHeight="1" spans="1:7">
      <c r="A8" s="43" t="s">
        <v>20</v>
      </c>
      <c r="B8" s="43"/>
      <c r="C8" s="44" t="s">
        <v>21</v>
      </c>
      <c r="D8" s="44"/>
      <c r="E8" s="44"/>
      <c r="F8" s="44"/>
      <c r="G8" s="43">
        <v>-161</v>
      </c>
    </row>
    <row r="9" ht="22" customHeight="1" spans="1:7">
      <c r="A9" s="43"/>
      <c r="B9" s="43"/>
      <c r="C9" s="44" t="s">
        <v>22</v>
      </c>
      <c r="D9" s="44"/>
      <c r="E9" s="44"/>
      <c r="F9" s="44"/>
      <c r="G9" s="43"/>
    </row>
    <row r="10" ht="22" customHeight="1" spans="1:7">
      <c r="A10" s="43"/>
      <c r="B10" s="43"/>
      <c r="C10" s="44" t="s">
        <v>23</v>
      </c>
      <c r="D10" s="44"/>
      <c r="E10" s="44"/>
      <c r="F10" s="44"/>
      <c r="G10" s="43">
        <v>-161</v>
      </c>
    </row>
    <row r="11" ht="22" customHeight="1" spans="1:7">
      <c r="A11" s="43"/>
      <c r="B11" s="43"/>
      <c r="C11" s="44" t="s">
        <v>24</v>
      </c>
      <c r="D11" s="44"/>
      <c r="E11" s="44"/>
      <c r="F11" s="44"/>
      <c r="G11" s="45"/>
    </row>
    <row r="12" ht="22" customHeight="1" spans="1:7">
      <c r="A12" s="43" t="s">
        <v>25</v>
      </c>
      <c r="B12" s="43" t="s">
        <v>26</v>
      </c>
      <c r="C12" s="43"/>
      <c r="D12" s="43"/>
      <c r="E12" s="43"/>
      <c r="F12" s="43"/>
      <c r="G12" s="43"/>
    </row>
    <row r="13" ht="61" customHeight="1" spans="1:7">
      <c r="A13" s="43"/>
      <c r="B13" s="44" t="s">
        <v>27</v>
      </c>
      <c r="C13" s="44"/>
      <c r="D13" s="44"/>
      <c r="E13" s="44"/>
      <c r="F13" s="44"/>
      <c r="G13" s="44"/>
    </row>
    <row r="14" ht="45" customHeight="1" spans="1:7">
      <c r="A14" s="43" t="s">
        <v>28</v>
      </c>
      <c r="B14" s="43" t="s">
        <v>29</v>
      </c>
      <c r="C14" s="43" t="s">
        <v>30</v>
      </c>
      <c r="D14" s="43" t="s">
        <v>31</v>
      </c>
      <c r="E14" s="43" t="s">
        <v>32</v>
      </c>
      <c r="F14" s="43"/>
      <c r="G14" s="43"/>
    </row>
    <row r="15" ht="22" customHeight="1" spans="1:7">
      <c r="A15" s="43"/>
      <c r="B15" s="46" t="s">
        <v>33</v>
      </c>
      <c r="C15" s="46" t="s">
        <v>34</v>
      </c>
      <c r="D15" s="45" t="s">
        <v>35</v>
      </c>
      <c r="E15" s="44" t="s">
        <v>36</v>
      </c>
      <c r="F15" s="44"/>
      <c r="G15" s="44"/>
    </row>
    <row r="16" ht="22" customHeight="1" spans="1:7">
      <c r="A16" s="43"/>
      <c r="B16" s="47"/>
      <c r="C16" s="47"/>
      <c r="D16" s="45" t="s">
        <v>37</v>
      </c>
      <c r="E16" s="44" t="s">
        <v>38</v>
      </c>
      <c r="F16" s="44"/>
      <c r="G16" s="44"/>
    </row>
    <row r="17" ht="22" customHeight="1" spans="1:7">
      <c r="A17" s="43"/>
      <c r="B17" s="47"/>
      <c r="C17" s="48"/>
      <c r="D17" s="45" t="s">
        <v>39</v>
      </c>
      <c r="E17" s="44" t="s">
        <v>40</v>
      </c>
      <c r="F17" s="44"/>
      <c r="G17" s="44"/>
    </row>
    <row r="18" ht="22" customHeight="1" spans="1:7">
      <c r="A18" s="43"/>
      <c r="B18" s="47"/>
      <c r="C18" s="43" t="s">
        <v>41</v>
      </c>
      <c r="D18" s="45" t="s">
        <v>42</v>
      </c>
      <c r="E18" s="49" t="s">
        <v>43</v>
      </c>
      <c r="F18" s="44"/>
      <c r="G18" s="44"/>
    </row>
    <row r="19" ht="22" customHeight="1" spans="1:7">
      <c r="A19" s="43"/>
      <c r="B19" s="47"/>
      <c r="C19" s="43"/>
      <c r="D19" s="45" t="s">
        <v>44</v>
      </c>
      <c r="E19" s="49" t="s">
        <v>45</v>
      </c>
      <c r="F19" s="44"/>
      <c r="G19" s="44"/>
    </row>
    <row r="20" ht="22" customHeight="1" spans="1:7">
      <c r="A20" s="43"/>
      <c r="B20" s="47"/>
      <c r="C20" s="43"/>
      <c r="D20" s="45" t="s">
        <v>46</v>
      </c>
      <c r="E20" s="44">
        <v>0</v>
      </c>
      <c r="F20" s="44"/>
      <c r="G20" s="44"/>
    </row>
    <row r="21" ht="22" customHeight="1" spans="1:7">
      <c r="A21" s="43"/>
      <c r="B21" s="47"/>
      <c r="C21" s="43"/>
      <c r="D21" s="45" t="s">
        <v>47</v>
      </c>
      <c r="E21" s="50">
        <v>0</v>
      </c>
      <c r="F21" s="44"/>
      <c r="G21" s="44"/>
    </row>
    <row r="22" ht="22" customHeight="1" spans="1:7">
      <c r="A22" s="43"/>
      <c r="B22" s="47"/>
      <c r="C22" s="43"/>
      <c r="D22" s="45" t="s">
        <v>48</v>
      </c>
      <c r="E22" s="49" t="s">
        <v>49</v>
      </c>
      <c r="F22" s="44"/>
      <c r="G22" s="44"/>
    </row>
    <row r="23" ht="22" customHeight="1" spans="1:7">
      <c r="A23" s="43"/>
      <c r="B23" s="47"/>
      <c r="C23" s="43"/>
      <c r="D23" s="45" t="s">
        <v>50</v>
      </c>
      <c r="E23" s="49" t="s">
        <v>51</v>
      </c>
      <c r="F23" s="44"/>
      <c r="G23" s="44"/>
    </row>
    <row r="24" ht="22" customHeight="1" spans="1:7">
      <c r="A24" s="43"/>
      <c r="B24" s="47"/>
      <c r="C24" s="43"/>
      <c r="D24" s="45" t="s">
        <v>52</v>
      </c>
      <c r="E24" s="49" t="s">
        <v>53</v>
      </c>
      <c r="F24" s="44"/>
      <c r="G24" s="44"/>
    </row>
    <row r="25" ht="22" customHeight="1" spans="1:7">
      <c r="A25" s="43"/>
      <c r="B25" s="47"/>
      <c r="C25" s="43"/>
      <c r="D25" s="45" t="s">
        <v>54</v>
      </c>
      <c r="E25" s="49" t="s">
        <v>55</v>
      </c>
      <c r="F25" s="44"/>
      <c r="G25" s="44"/>
    </row>
    <row r="26" ht="22" customHeight="1" spans="1:7">
      <c r="A26" s="43"/>
      <c r="B26" s="47"/>
      <c r="C26" s="43"/>
      <c r="D26" s="45" t="s">
        <v>56</v>
      </c>
      <c r="E26" s="49" t="s">
        <v>57</v>
      </c>
      <c r="F26" s="49"/>
      <c r="G26" s="49"/>
    </row>
    <row r="27" ht="22" customHeight="1" spans="1:7">
      <c r="A27" s="43"/>
      <c r="B27" s="47"/>
      <c r="C27" s="43" t="s">
        <v>58</v>
      </c>
      <c r="D27" s="45" t="s">
        <v>59</v>
      </c>
      <c r="E27" s="51">
        <v>1</v>
      </c>
      <c r="F27" s="49"/>
      <c r="G27" s="49"/>
    </row>
    <row r="28" ht="22" customHeight="1" spans="1:7">
      <c r="A28" s="43"/>
      <c r="B28" s="48"/>
      <c r="C28" s="43" t="s">
        <v>60</v>
      </c>
      <c r="D28" s="45" t="s">
        <v>61</v>
      </c>
      <c r="E28" s="49">
        <v>-161</v>
      </c>
      <c r="F28" s="44"/>
      <c r="G28" s="44"/>
    </row>
    <row r="29" ht="39" customHeight="1" spans="1:7">
      <c r="A29" s="43"/>
      <c r="B29" s="52" t="s">
        <v>62</v>
      </c>
      <c r="C29" s="43" t="s">
        <v>63</v>
      </c>
      <c r="D29" s="45" t="s">
        <v>64</v>
      </c>
      <c r="E29" s="44" t="s">
        <v>65</v>
      </c>
      <c r="F29" s="44"/>
      <c r="G29" s="44"/>
    </row>
    <row r="30" ht="39" customHeight="1" spans="1:7">
      <c r="A30" s="43"/>
      <c r="B30" s="43" t="s">
        <v>66</v>
      </c>
      <c r="C30" s="43" t="s">
        <v>67</v>
      </c>
      <c r="D30" s="45" t="s">
        <v>68</v>
      </c>
      <c r="E30" s="49" t="s">
        <v>45</v>
      </c>
      <c r="F30" s="44"/>
      <c r="G30" s="44"/>
    </row>
  </sheetData>
  <mergeCells count="40">
    <mergeCell ref="A1:C1"/>
    <mergeCell ref="A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C8:F8"/>
    <mergeCell ref="C9:F9"/>
    <mergeCell ref="C10:F10"/>
    <mergeCell ref="C11:F11"/>
    <mergeCell ref="B12:G12"/>
    <mergeCell ref="B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A12:A13"/>
    <mergeCell ref="A14:A30"/>
    <mergeCell ref="B15:B28"/>
    <mergeCell ref="C15:C17"/>
    <mergeCell ref="C18:C26"/>
    <mergeCell ref="A8:B11"/>
  </mergeCells>
  <pageMargins left="0.590277777777778" right="0.472222222222222" top="0.472222222222222" bottom="0.393055555555556" header="0.354166666666667" footer="0.275"/>
  <pageSetup paperSize="9" scale="9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zoomScale="85" zoomScaleNormal="85" workbookViewId="0">
      <pane xSplit="2" ySplit="6" topLeftCell="C7" activePane="bottomRight" state="frozen"/>
      <selection/>
      <selection pane="topRight"/>
      <selection pane="bottomLeft"/>
      <selection pane="bottomRight" activeCell="L7" sqref="L7:L28"/>
    </sheetView>
  </sheetViews>
  <sheetFormatPr defaultColWidth="9" defaultRowHeight="13.5"/>
  <cols>
    <col min="1" max="1" width="4.66666666666667" customWidth="1"/>
    <col min="2" max="2" width="10.8833333333333" customWidth="1"/>
    <col min="3" max="4" width="12.775" customWidth="1"/>
    <col min="5" max="5" width="10.8833333333333" customWidth="1"/>
    <col min="6" max="6" width="12.6666666666667" customWidth="1"/>
    <col min="7" max="8" width="12.775" customWidth="1"/>
    <col min="9" max="10" width="12.775" style="11" customWidth="1"/>
    <col min="11" max="11" width="12.775" customWidth="1"/>
    <col min="12" max="12" width="12.8833333333333"/>
  </cols>
  <sheetData>
    <row r="1" ht="18.75" spans="1:11">
      <c r="A1" s="12" t="s">
        <v>69</v>
      </c>
      <c r="B1" s="12"/>
      <c r="C1" s="12"/>
      <c r="D1" s="12"/>
      <c r="E1" s="12"/>
      <c r="F1" s="12"/>
      <c r="G1" s="12"/>
      <c r="H1" s="12"/>
      <c r="I1" s="13"/>
      <c r="J1" s="13"/>
      <c r="K1" s="12"/>
    </row>
    <row r="2" ht="22.5" spans="1:11">
      <c r="A2" s="14"/>
      <c r="B2" s="14"/>
      <c r="C2" s="14"/>
      <c r="D2" s="14"/>
      <c r="E2" s="14"/>
      <c r="F2" s="14"/>
      <c r="G2" s="14"/>
      <c r="H2" s="14"/>
      <c r="I2" s="15"/>
      <c r="J2" s="15"/>
      <c r="K2" s="28" t="s">
        <v>2</v>
      </c>
    </row>
    <row r="3" ht="26.1" customHeight="1" spans="1:11">
      <c r="A3" s="16" t="s">
        <v>3</v>
      </c>
      <c r="B3" s="16" t="s">
        <v>4</v>
      </c>
      <c r="C3" s="16" t="s">
        <v>70</v>
      </c>
      <c r="D3" s="17" t="s">
        <v>71</v>
      </c>
      <c r="E3" s="35"/>
      <c r="F3" s="16" t="s">
        <v>72</v>
      </c>
      <c r="G3" s="16" t="s">
        <v>73</v>
      </c>
      <c r="H3" s="16"/>
      <c r="I3" s="18"/>
      <c r="J3" s="29" t="s">
        <v>74</v>
      </c>
      <c r="K3" s="30" t="s">
        <v>75</v>
      </c>
    </row>
    <row r="4" ht="27" spans="1:11">
      <c r="A4" s="16"/>
      <c r="B4" s="16"/>
      <c r="C4" s="16"/>
      <c r="D4" s="19"/>
      <c r="E4" s="36"/>
      <c r="F4" s="16"/>
      <c r="G4" s="16" t="s">
        <v>76</v>
      </c>
      <c r="H4" s="16" t="s">
        <v>77</v>
      </c>
      <c r="I4" s="18" t="s">
        <v>78</v>
      </c>
      <c r="J4" s="31"/>
      <c r="K4" s="32"/>
    </row>
    <row r="5" ht="20.1" customHeight="1" spans="1:11">
      <c r="A5" s="16"/>
      <c r="B5" s="16"/>
      <c r="C5" s="16"/>
      <c r="D5" s="20" t="s">
        <v>79</v>
      </c>
      <c r="E5" s="20" t="s">
        <v>80</v>
      </c>
      <c r="F5" s="16"/>
      <c r="G5" s="16"/>
      <c r="H5" s="16"/>
      <c r="I5" s="18"/>
      <c r="J5" s="31"/>
      <c r="K5" s="32"/>
    </row>
    <row r="6" ht="20.1" customHeight="1" spans="1:11">
      <c r="A6" s="21" t="s">
        <v>81</v>
      </c>
      <c r="B6" s="21"/>
      <c r="C6" s="21">
        <v>15718120</v>
      </c>
      <c r="D6" s="21">
        <v>3552</v>
      </c>
      <c r="E6" s="21">
        <v>14297</v>
      </c>
      <c r="F6" s="23">
        <f>C6-D6-E6</f>
        <v>15700271</v>
      </c>
      <c r="G6" s="23">
        <v>110</v>
      </c>
      <c r="H6" s="23">
        <f>SUM(H7:H15,H20:H24)</f>
        <v>155685</v>
      </c>
      <c r="I6" s="38">
        <v>152259.4</v>
      </c>
      <c r="J6" s="22">
        <f>SUM(J7:J15,J20:J24)</f>
        <v>15678035</v>
      </c>
      <c r="K6" s="23">
        <f>H6-I6</f>
        <v>3425.60000000001</v>
      </c>
    </row>
    <row r="7" ht="20.1" customHeight="1" spans="1:12">
      <c r="A7" s="24">
        <v>1</v>
      </c>
      <c r="B7" s="24" t="s">
        <v>82</v>
      </c>
      <c r="C7" s="24">
        <v>1041802</v>
      </c>
      <c r="D7" s="24">
        <v>245</v>
      </c>
      <c r="E7" s="37">
        <f>ROUND(C7/$C$6*$E$6,0)</f>
        <v>948</v>
      </c>
      <c r="F7" s="23">
        <f t="shared" ref="F7:F24" si="0">C7-D7-E7</f>
        <v>1040609</v>
      </c>
      <c r="G7" s="25">
        <v>33</v>
      </c>
      <c r="H7" s="25">
        <f>ROUND(F7*G7/10000,0)</f>
        <v>3434</v>
      </c>
      <c r="I7" s="39">
        <v>3377.4</v>
      </c>
      <c r="J7" s="25">
        <v>1023299</v>
      </c>
      <c r="K7" s="23">
        <f t="shared" ref="K7:K24" si="1">H7-I7</f>
        <v>56.5999999999999</v>
      </c>
      <c r="L7">
        <f>G7/$G$6</f>
        <v>0.3</v>
      </c>
    </row>
    <row r="8" ht="20.1" customHeight="1" spans="1:12">
      <c r="A8" s="26">
        <v>2</v>
      </c>
      <c r="B8" s="26" t="s">
        <v>83</v>
      </c>
      <c r="C8" s="26">
        <v>105345</v>
      </c>
      <c r="D8" s="26">
        <v>50</v>
      </c>
      <c r="E8" s="37">
        <f t="shared" ref="E8:E24" si="2">ROUND(C8/$C$6*$E$6,0)</f>
        <v>96</v>
      </c>
      <c r="F8" s="23">
        <f t="shared" si="0"/>
        <v>105199</v>
      </c>
      <c r="G8" s="25">
        <v>33</v>
      </c>
      <c r="H8" s="25">
        <f>ROUND(F8*G8/10000,0)</f>
        <v>347</v>
      </c>
      <c r="I8" s="25">
        <v>330</v>
      </c>
      <c r="J8" s="25">
        <v>99920</v>
      </c>
      <c r="K8" s="23">
        <f t="shared" si="1"/>
        <v>17</v>
      </c>
      <c r="L8">
        <f t="shared" ref="L8:L28" si="3">G8/$G$6</f>
        <v>0.3</v>
      </c>
    </row>
    <row r="9" ht="20.1" customHeight="1" spans="1:12">
      <c r="A9" s="24">
        <v>3</v>
      </c>
      <c r="B9" s="24" t="s">
        <v>84</v>
      </c>
      <c r="C9" s="24">
        <v>1921435</v>
      </c>
      <c r="D9" s="24">
        <v>279</v>
      </c>
      <c r="E9" s="37">
        <f t="shared" si="2"/>
        <v>1748</v>
      </c>
      <c r="F9" s="23">
        <f t="shared" si="0"/>
        <v>1919408</v>
      </c>
      <c r="G9" s="25">
        <v>66</v>
      </c>
      <c r="H9" s="25">
        <f>ROUND(F9*G9/10000,0)</f>
        <v>12668</v>
      </c>
      <c r="I9" s="25">
        <v>12630</v>
      </c>
      <c r="J9" s="25">
        <v>1913593</v>
      </c>
      <c r="K9" s="23">
        <f t="shared" si="1"/>
        <v>38</v>
      </c>
      <c r="L9">
        <f t="shared" si="3"/>
        <v>0.6</v>
      </c>
    </row>
    <row r="10" ht="20.1" customHeight="1" spans="1:12">
      <c r="A10" s="27">
        <v>4</v>
      </c>
      <c r="B10" s="27" t="s">
        <v>85</v>
      </c>
      <c r="C10" s="27">
        <v>655305</v>
      </c>
      <c r="D10" s="27">
        <v>196</v>
      </c>
      <c r="E10" s="37">
        <f t="shared" si="2"/>
        <v>596</v>
      </c>
      <c r="F10" s="23">
        <f t="shared" si="0"/>
        <v>654513</v>
      </c>
      <c r="G10" s="25">
        <v>77</v>
      </c>
      <c r="H10" s="25">
        <f>ROUND(F10*G10/10000,0)</f>
        <v>5040</v>
      </c>
      <c r="I10" s="25">
        <v>5127</v>
      </c>
      <c r="J10" s="25">
        <v>665870</v>
      </c>
      <c r="K10" s="23">
        <f t="shared" si="1"/>
        <v>-87</v>
      </c>
      <c r="L10">
        <f t="shared" si="3"/>
        <v>0.7</v>
      </c>
    </row>
    <row r="11" ht="20.1" customHeight="1" spans="1:12">
      <c r="A11" s="24">
        <v>5</v>
      </c>
      <c r="B11" s="24" t="s">
        <v>86</v>
      </c>
      <c r="C11" s="24">
        <v>409990</v>
      </c>
      <c r="D11" s="24">
        <v>98</v>
      </c>
      <c r="E11" s="37">
        <f t="shared" si="2"/>
        <v>373</v>
      </c>
      <c r="F11" s="23">
        <f t="shared" si="0"/>
        <v>409519</v>
      </c>
      <c r="G11" s="25">
        <v>77</v>
      </c>
      <c r="H11" s="25">
        <f t="shared" ref="H11:H24" si="4">ROUND(F11*G11/10000,0)</f>
        <v>3153</v>
      </c>
      <c r="I11" s="25">
        <v>3171</v>
      </c>
      <c r="J11" s="25">
        <v>411873</v>
      </c>
      <c r="K11" s="23">
        <f t="shared" si="1"/>
        <v>-18</v>
      </c>
      <c r="L11">
        <f t="shared" si="3"/>
        <v>0.7</v>
      </c>
    </row>
    <row r="12" ht="20.1" customHeight="1" spans="1:12">
      <c r="A12" s="27">
        <v>6</v>
      </c>
      <c r="B12" s="27" t="s">
        <v>87</v>
      </c>
      <c r="C12" s="27">
        <v>272291</v>
      </c>
      <c r="D12" s="27">
        <v>95</v>
      </c>
      <c r="E12" s="37">
        <f t="shared" si="2"/>
        <v>248</v>
      </c>
      <c r="F12" s="23">
        <f t="shared" si="0"/>
        <v>271948</v>
      </c>
      <c r="G12" s="25">
        <v>77</v>
      </c>
      <c r="H12" s="25">
        <f t="shared" si="4"/>
        <v>2094</v>
      </c>
      <c r="I12" s="25">
        <v>2120</v>
      </c>
      <c r="J12" s="25">
        <v>275340</v>
      </c>
      <c r="K12" s="23">
        <f t="shared" si="1"/>
        <v>-26</v>
      </c>
      <c r="L12">
        <f t="shared" si="3"/>
        <v>0.7</v>
      </c>
    </row>
    <row r="13" ht="20.1" customHeight="1" spans="1:12">
      <c r="A13" s="27">
        <v>7</v>
      </c>
      <c r="B13" s="27" t="s">
        <v>88</v>
      </c>
      <c r="C13" s="27">
        <v>777309</v>
      </c>
      <c r="D13" s="27">
        <v>8</v>
      </c>
      <c r="E13" s="37">
        <f t="shared" si="2"/>
        <v>707</v>
      </c>
      <c r="F13" s="23">
        <f t="shared" si="0"/>
        <v>776594</v>
      </c>
      <c r="G13" s="25">
        <v>66</v>
      </c>
      <c r="H13" s="25">
        <f t="shared" si="4"/>
        <v>5126</v>
      </c>
      <c r="I13" s="25">
        <v>5097</v>
      </c>
      <c r="J13" s="25">
        <v>772240</v>
      </c>
      <c r="K13" s="23">
        <f t="shared" si="1"/>
        <v>29</v>
      </c>
      <c r="L13">
        <f t="shared" si="3"/>
        <v>0.6</v>
      </c>
    </row>
    <row r="14" ht="20.1" customHeight="1" spans="1:12">
      <c r="A14" s="27">
        <v>8</v>
      </c>
      <c r="B14" s="27" t="s">
        <v>89</v>
      </c>
      <c r="C14" s="27">
        <v>826111</v>
      </c>
      <c r="D14" s="27">
        <v>151</v>
      </c>
      <c r="E14" s="37">
        <f t="shared" si="2"/>
        <v>751</v>
      </c>
      <c r="F14" s="23">
        <f t="shared" si="0"/>
        <v>825209</v>
      </c>
      <c r="G14" s="25">
        <v>66</v>
      </c>
      <c r="H14" s="25">
        <f t="shared" si="4"/>
        <v>5446</v>
      </c>
      <c r="I14" s="25">
        <v>5413</v>
      </c>
      <c r="J14" s="25">
        <v>820110</v>
      </c>
      <c r="K14" s="23">
        <f t="shared" si="1"/>
        <v>33</v>
      </c>
      <c r="L14">
        <f t="shared" si="3"/>
        <v>0.6</v>
      </c>
    </row>
    <row r="15" ht="20.1" customHeight="1" spans="1:12">
      <c r="A15" s="27">
        <v>9</v>
      </c>
      <c r="B15" s="27" t="s">
        <v>90</v>
      </c>
      <c r="C15" s="27">
        <v>2080351</v>
      </c>
      <c r="D15" s="27">
        <v>301</v>
      </c>
      <c r="E15" s="37">
        <f t="shared" si="2"/>
        <v>1892</v>
      </c>
      <c r="F15" s="23">
        <f t="shared" si="0"/>
        <v>2078158</v>
      </c>
      <c r="G15" s="25">
        <v>66</v>
      </c>
      <c r="H15" s="25">
        <f>SUM(H16:H19)</f>
        <v>17153</v>
      </c>
      <c r="I15" s="25">
        <v>13596</v>
      </c>
      <c r="J15" s="25">
        <v>2060025</v>
      </c>
      <c r="K15" s="23">
        <f t="shared" si="1"/>
        <v>3557</v>
      </c>
      <c r="L15">
        <f t="shared" si="3"/>
        <v>0.6</v>
      </c>
    </row>
    <row r="16" ht="20.1" customHeight="1" spans="1:12">
      <c r="A16" s="27"/>
      <c r="B16" s="27" t="s">
        <v>91</v>
      </c>
      <c r="C16" s="27">
        <v>1615482</v>
      </c>
      <c r="D16" s="25">
        <f>D15-D17-D18-D19</f>
        <v>245</v>
      </c>
      <c r="E16" s="37">
        <f>ROUND(C16/C15*E15,0)+1</f>
        <v>1470</v>
      </c>
      <c r="F16" s="23">
        <f t="shared" si="0"/>
        <v>1613767</v>
      </c>
      <c r="G16" s="25">
        <v>66</v>
      </c>
      <c r="H16" s="25">
        <f t="shared" si="4"/>
        <v>10651</v>
      </c>
      <c r="I16" s="25">
        <f t="shared" ref="I16:J16" si="5">I15-I17-I18-I19</f>
        <v>6969</v>
      </c>
      <c r="J16" s="25">
        <f t="shared" si="5"/>
        <v>1586732</v>
      </c>
      <c r="K16" s="23">
        <f t="shared" si="1"/>
        <v>3682</v>
      </c>
      <c r="L16">
        <f t="shared" si="3"/>
        <v>0.6</v>
      </c>
    </row>
    <row r="17" ht="20.1" customHeight="1" spans="1:12">
      <c r="A17" s="27"/>
      <c r="B17" s="27" t="s">
        <v>92</v>
      </c>
      <c r="C17" s="27">
        <v>199561</v>
      </c>
      <c r="D17" s="27">
        <v>37</v>
      </c>
      <c r="E17" s="37">
        <f>ROUND(C17/C16*E16,0)</f>
        <v>182</v>
      </c>
      <c r="F17" s="23">
        <f t="shared" si="0"/>
        <v>199342</v>
      </c>
      <c r="G17" s="25">
        <v>140</v>
      </c>
      <c r="H17" s="25">
        <f t="shared" si="4"/>
        <v>2791</v>
      </c>
      <c r="I17" s="25">
        <v>2869</v>
      </c>
      <c r="J17" s="25">
        <v>204928</v>
      </c>
      <c r="K17" s="23">
        <f t="shared" si="1"/>
        <v>-78</v>
      </c>
      <c r="L17">
        <f t="shared" si="3"/>
        <v>1.27272727272727</v>
      </c>
    </row>
    <row r="18" ht="20.1" customHeight="1" spans="1:12">
      <c r="A18" s="27"/>
      <c r="B18" s="27" t="s">
        <v>93</v>
      </c>
      <c r="C18" s="27">
        <v>217982</v>
      </c>
      <c r="D18" s="27">
        <v>16</v>
      </c>
      <c r="E18" s="37">
        <f>ROUND(C18/C17*E17,0)</f>
        <v>199</v>
      </c>
      <c r="F18" s="23">
        <f t="shared" si="0"/>
        <v>217767</v>
      </c>
      <c r="G18" s="25">
        <v>140</v>
      </c>
      <c r="H18" s="25">
        <f t="shared" si="4"/>
        <v>3049</v>
      </c>
      <c r="I18" s="25">
        <v>3102</v>
      </c>
      <c r="J18" s="25">
        <v>221542</v>
      </c>
      <c r="K18" s="23">
        <f t="shared" si="1"/>
        <v>-53</v>
      </c>
      <c r="L18">
        <f t="shared" si="3"/>
        <v>1.27272727272727</v>
      </c>
    </row>
    <row r="19" ht="20.1" customHeight="1" spans="1:12">
      <c r="A19" s="27"/>
      <c r="B19" s="27" t="s">
        <v>94</v>
      </c>
      <c r="C19" s="27">
        <v>47326</v>
      </c>
      <c r="D19" s="27">
        <v>3</v>
      </c>
      <c r="E19" s="37">
        <f>ROUND(C19/C18*E18,0)</f>
        <v>43</v>
      </c>
      <c r="F19" s="23">
        <f t="shared" si="0"/>
        <v>47280</v>
      </c>
      <c r="G19" s="25">
        <v>140</v>
      </c>
      <c r="H19" s="25">
        <f t="shared" si="4"/>
        <v>662</v>
      </c>
      <c r="I19" s="25">
        <v>656</v>
      </c>
      <c r="J19" s="25">
        <v>46823</v>
      </c>
      <c r="K19" s="23">
        <f t="shared" si="1"/>
        <v>6</v>
      </c>
      <c r="L19">
        <f t="shared" si="3"/>
        <v>1.27272727272727</v>
      </c>
    </row>
    <row r="20" ht="20.1" customHeight="1" spans="1:12">
      <c r="A20" s="27">
        <v>10</v>
      </c>
      <c r="B20" s="27" t="s">
        <v>95</v>
      </c>
      <c r="C20" s="27">
        <v>509569</v>
      </c>
      <c r="D20" s="27">
        <v>232</v>
      </c>
      <c r="E20" s="37">
        <f t="shared" si="2"/>
        <v>463</v>
      </c>
      <c r="F20" s="23">
        <f t="shared" si="0"/>
        <v>508874</v>
      </c>
      <c r="G20" s="25">
        <v>140</v>
      </c>
      <c r="H20" s="25">
        <f t="shared" si="4"/>
        <v>7124</v>
      </c>
      <c r="I20" s="25">
        <v>7147</v>
      </c>
      <c r="J20" s="25">
        <v>510508</v>
      </c>
      <c r="K20" s="23">
        <f t="shared" si="1"/>
        <v>-23</v>
      </c>
      <c r="L20">
        <f t="shared" si="3"/>
        <v>1.27272727272727</v>
      </c>
    </row>
    <row r="21" ht="20.1" customHeight="1" spans="1:12">
      <c r="A21" s="27">
        <v>11</v>
      </c>
      <c r="B21" s="27" t="s">
        <v>96</v>
      </c>
      <c r="C21" s="27">
        <v>4088515</v>
      </c>
      <c r="D21" s="27">
        <v>1551</v>
      </c>
      <c r="E21" s="37">
        <f t="shared" si="2"/>
        <v>3719</v>
      </c>
      <c r="F21" s="23">
        <f t="shared" si="0"/>
        <v>4083245</v>
      </c>
      <c r="G21" s="25">
        <v>140</v>
      </c>
      <c r="H21" s="25">
        <f t="shared" si="4"/>
        <v>57165</v>
      </c>
      <c r="I21" s="25">
        <v>57111</v>
      </c>
      <c r="J21" s="25">
        <v>4079327</v>
      </c>
      <c r="K21" s="23">
        <f t="shared" si="1"/>
        <v>54</v>
      </c>
      <c r="L21">
        <f t="shared" si="3"/>
        <v>1.27272727272727</v>
      </c>
    </row>
    <row r="22" ht="20.1" customHeight="1" spans="1:12">
      <c r="A22" s="27">
        <v>12</v>
      </c>
      <c r="B22" s="27" t="s">
        <v>8</v>
      </c>
      <c r="C22" s="27">
        <v>2251788</v>
      </c>
      <c r="D22" s="27">
        <v>245</v>
      </c>
      <c r="E22" s="37">
        <f t="shared" si="2"/>
        <v>2048</v>
      </c>
      <c r="F22" s="23">
        <f t="shared" si="0"/>
        <v>2249495</v>
      </c>
      <c r="G22" s="25">
        <v>140</v>
      </c>
      <c r="H22" s="25">
        <f t="shared" si="4"/>
        <v>31493</v>
      </c>
      <c r="I22" s="25">
        <v>31644</v>
      </c>
      <c r="J22" s="25">
        <v>2260257</v>
      </c>
      <c r="K22" s="23">
        <f t="shared" si="1"/>
        <v>-151</v>
      </c>
      <c r="L22">
        <f t="shared" si="3"/>
        <v>1.27272727272727</v>
      </c>
    </row>
    <row r="23" ht="20.1" customHeight="1" spans="1:12">
      <c r="A23" s="27">
        <v>13</v>
      </c>
      <c r="B23" s="27" t="s">
        <v>97</v>
      </c>
      <c r="C23" s="27">
        <v>495536</v>
      </c>
      <c r="D23" s="27">
        <v>53</v>
      </c>
      <c r="E23" s="37">
        <f t="shared" si="2"/>
        <v>451</v>
      </c>
      <c r="F23" s="23">
        <f t="shared" si="0"/>
        <v>495032</v>
      </c>
      <c r="G23" s="25">
        <v>66</v>
      </c>
      <c r="H23" s="25">
        <f t="shared" si="4"/>
        <v>3267</v>
      </c>
      <c r="I23" s="25">
        <v>3320</v>
      </c>
      <c r="J23" s="25">
        <v>503087</v>
      </c>
      <c r="K23" s="23">
        <f t="shared" si="1"/>
        <v>-53</v>
      </c>
      <c r="L23">
        <f t="shared" si="3"/>
        <v>0.6</v>
      </c>
    </row>
    <row r="24" ht="20.1" customHeight="1" spans="1:12">
      <c r="A24" s="27">
        <v>14</v>
      </c>
      <c r="B24" s="27" t="s">
        <v>98</v>
      </c>
      <c r="C24" s="27">
        <v>282773</v>
      </c>
      <c r="D24" s="27">
        <v>48</v>
      </c>
      <c r="E24" s="37">
        <f t="shared" si="2"/>
        <v>257</v>
      </c>
      <c r="F24" s="23">
        <f t="shared" si="0"/>
        <v>282468</v>
      </c>
      <c r="G24" s="25">
        <v>77</v>
      </c>
      <c r="H24" s="25">
        <f t="shared" si="4"/>
        <v>2175</v>
      </c>
      <c r="I24" s="25">
        <v>2176</v>
      </c>
      <c r="J24" s="25">
        <v>282586</v>
      </c>
      <c r="K24" s="23">
        <f t="shared" si="1"/>
        <v>-1</v>
      </c>
      <c r="L24">
        <f t="shared" si="3"/>
        <v>0.7</v>
      </c>
    </row>
    <row r="25" spans="12:12">
      <c r="L25">
        <f t="shared" si="3"/>
        <v>0</v>
      </c>
    </row>
    <row r="26" spans="12:12">
      <c r="L26">
        <f t="shared" si="3"/>
        <v>0</v>
      </c>
    </row>
    <row r="27" spans="12:12">
      <c r="L27">
        <f t="shared" si="3"/>
        <v>0</v>
      </c>
    </row>
    <row r="28" spans="12:12">
      <c r="L28">
        <f t="shared" si="3"/>
        <v>0</v>
      </c>
    </row>
  </sheetData>
  <mergeCells count="10">
    <mergeCell ref="A1:K1"/>
    <mergeCell ref="G3:I3"/>
    <mergeCell ref="A6:B6"/>
    <mergeCell ref="A3:A4"/>
    <mergeCell ref="B3:B4"/>
    <mergeCell ref="C3:C4"/>
    <mergeCell ref="F3:F4"/>
    <mergeCell ref="J3:J4"/>
    <mergeCell ref="K3:K4"/>
    <mergeCell ref="D3:E4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zoomScale="115" zoomScaleNormal="115" workbookViewId="0">
      <pane xSplit="2" ySplit="6" topLeftCell="C7" activePane="bottomRight" state="frozen"/>
      <selection/>
      <selection pane="topRight"/>
      <selection pane="bottomLeft"/>
      <selection pane="bottomRight" activeCell="I36" sqref="I36"/>
    </sheetView>
  </sheetViews>
  <sheetFormatPr defaultColWidth="9" defaultRowHeight="13.5"/>
  <cols>
    <col min="1" max="1" width="4.66666666666667" customWidth="1"/>
    <col min="2" max="2" width="10.8833333333333" customWidth="1"/>
    <col min="3" max="4" width="12.775" customWidth="1"/>
    <col min="5" max="5" width="12.6666666666667" customWidth="1"/>
    <col min="6" max="7" width="12.775" customWidth="1"/>
    <col min="8" max="9" width="12.775" style="11" customWidth="1"/>
    <col min="10" max="10" width="12.775" customWidth="1"/>
  </cols>
  <sheetData>
    <row r="1" ht="18.75" spans="1:10">
      <c r="A1" s="12" t="s">
        <v>99</v>
      </c>
      <c r="B1" s="12"/>
      <c r="C1" s="12"/>
      <c r="D1" s="12"/>
      <c r="E1" s="12"/>
      <c r="F1" s="12"/>
      <c r="G1" s="12"/>
      <c r="H1" s="13"/>
      <c r="I1" s="13"/>
      <c r="J1" s="12"/>
    </row>
    <row r="2" ht="22.5" spans="1:10">
      <c r="A2" s="14"/>
      <c r="B2" s="14"/>
      <c r="C2" s="14"/>
      <c r="D2" s="14"/>
      <c r="E2" s="14"/>
      <c r="F2" s="14"/>
      <c r="G2" s="14"/>
      <c r="H2" s="15"/>
      <c r="I2" s="15"/>
      <c r="J2" s="28" t="s">
        <v>2</v>
      </c>
    </row>
    <row r="3" ht="26.1" customHeight="1" spans="1:10">
      <c r="A3" s="16" t="s">
        <v>3</v>
      </c>
      <c r="B3" s="16" t="s">
        <v>4</v>
      </c>
      <c r="C3" s="16" t="s">
        <v>100</v>
      </c>
      <c r="D3" s="17" t="s">
        <v>71</v>
      </c>
      <c r="E3" s="16" t="s">
        <v>72</v>
      </c>
      <c r="F3" s="16" t="s">
        <v>73</v>
      </c>
      <c r="G3" s="16"/>
      <c r="H3" s="18"/>
      <c r="I3" s="29" t="s">
        <v>101</v>
      </c>
      <c r="J3" s="30" t="s">
        <v>102</v>
      </c>
    </row>
    <row r="4" ht="27" spans="1:10">
      <c r="A4" s="16"/>
      <c r="B4" s="16"/>
      <c r="C4" s="16"/>
      <c r="D4" s="19"/>
      <c r="E4" s="16"/>
      <c r="F4" s="16" t="s">
        <v>76</v>
      </c>
      <c r="G4" s="16" t="s">
        <v>77</v>
      </c>
      <c r="H4" s="18" t="s">
        <v>78</v>
      </c>
      <c r="I4" s="31"/>
      <c r="J4" s="32"/>
    </row>
    <row r="5" ht="27" spans="1:12">
      <c r="A5" s="16"/>
      <c r="B5" s="16"/>
      <c r="C5" s="16">
        <v>15678035</v>
      </c>
      <c r="D5" s="20" t="s">
        <v>79</v>
      </c>
      <c r="E5" s="16"/>
      <c r="F5" s="16"/>
      <c r="G5" s="16"/>
      <c r="H5" s="18">
        <v>152453</v>
      </c>
      <c r="I5" s="31">
        <v>15361155</v>
      </c>
      <c r="J5" s="32"/>
      <c r="L5" s="33" t="s">
        <v>103</v>
      </c>
    </row>
    <row r="6" ht="20.1" customHeight="1" spans="1:12">
      <c r="A6" s="21" t="s">
        <v>81</v>
      </c>
      <c r="B6" s="21"/>
      <c r="C6" s="22">
        <f t="shared" ref="C6:J6" si="0">SUM(C7:C15,C20:C24)</f>
        <v>15678035</v>
      </c>
      <c r="D6" s="22">
        <f t="shared" si="0"/>
        <v>67576</v>
      </c>
      <c r="E6" s="23">
        <f>C6-D6</f>
        <v>15610459</v>
      </c>
      <c r="F6" s="23">
        <v>106</v>
      </c>
      <c r="G6" s="23">
        <f t="shared" si="0"/>
        <v>150280</v>
      </c>
      <c r="H6" s="22">
        <f t="shared" si="0"/>
        <v>152453</v>
      </c>
      <c r="I6" s="22">
        <f t="shared" si="0"/>
        <v>15361155</v>
      </c>
      <c r="J6" s="22">
        <f t="shared" si="0"/>
        <v>-2173</v>
      </c>
      <c r="K6">
        <f>J6+L6</f>
        <v>38530</v>
      </c>
      <c r="L6" s="22">
        <f>SUM(L7:L15,L20:L24)</f>
        <v>40703</v>
      </c>
    </row>
    <row r="7" ht="20.1" customHeight="1" spans="1:12">
      <c r="A7" s="24">
        <v>1</v>
      </c>
      <c r="B7" s="24" t="s">
        <v>82</v>
      </c>
      <c r="C7" s="24">
        <v>1023299</v>
      </c>
      <c r="D7" s="24">
        <v>12143</v>
      </c>
      <c r="E7" s="23">
        <f t="shared" ref="E7:E24" si="1">C7-D7</f>
        <v>1011156</v>
      </c>
      <c r="F7" s="25">
        <v>31.8</v>
      </c>
      <c r="G7" s="25">
        <f t="shared" ref="G7:G14" si="2">ROUND(E7*F7/10000,0)</f>
        <v>3215</v>
      </c>
      <c r="H7" s="25">
        <v>5408</v>
      </c>
      <c r="I7" s="25">
        <v>1020373</v>
      </c>
      <c r="J7" s="23">
        <f t="shared" ref="J7:J24" si="3">G7-H7</f>
        <v>-2193</v>
      </c>
      <c r="K7">
        <f t="shared" ref="K7:K24" si="4">J7+L7</f>
        <v>-691</v>
      </c>
      <c r="L7">
        <v>1502</v>
      </c>
    </row>
    <row r="8" ht="20.1" customHeight="1" spans="1:12">
      <c r="A8" s="26">
        <v>2</v>
      </c>
      <c r="B8" s="26" t="s">
        <v>83</v>
      </c>
      <c r="C8" s="26">
        <v>99920</v>
      </c>
      <c r="D8" s="26">
        <v>215</v>
      </c>
      <c r="E8" s="23">
        <f t="shared" si="1"/>
        <v>99705</v>
      </c>
      <c r="F8" s="25">
        <v>31.8</v>
      </c>
      <c r="G8" s="25">
        <f t="shared" si="2"/>
        <v>317</v>
      </c>
      <c r="H8" s="25">
        <v>428</v>
      </c>
      <c r="I8" s="25">
        <v>80737</v>
      </c>
      <c r="J8" s="23">
        <f t="shared" si="3"/>
        <v>-111</v>
      </c>
      <c r="K8">
        <f t="shared" si="4"/>
        <v>19</v>
      </c>
      <c r="L8">
        <v>130</v>
      </c>
    </row>
    <row r="9" ht="20.1" customHeight="1" spans="1:12">
      <c r="A9" s="24">
        <v>3</v>
      </c>
      <c r="B9" s="24" t="s">
        <v>84</v>
      </c>
      <c r="C9" s="24">
        <v>1913593</v>
      </c>
      <c r="D9" s="24">
        <v>6039</v>
      </c>
      <c r="E9" s="23">
        <f t="shared" si="1"/>
        <v>1907554</v>
      </c>
      <c r="F9" s="25">
        <v>63.6</v>
      </c>
      <c r="G9" s="25">
        <f t="shared" si="2"/>
        <v>12132</v>
      </c>
      <c r="H9" s="25">
        <v>12984</v>
      </c>
      <c r="I9" s="25">
        <v>1833542</v>
      </c>
      <c r="J9" s="23">
        <f t="shared" si="3"/>
        <v>-852</v>
      </c>
      <c r="K9">
        <f t="shared" si="4"/>
        <v>3217</v>
      </c>
      <c r="L9">
        <v>4069</v>
      </c>
    </row>
    <row r="10" ht="20.1" customHeight="1" spans="1:12">
      <c r="A10" s="27">
        <v>4</v>
      </c>
      <c r="B10" s="27" t="s">
        <v>85</v>
      </c>
      <c r="C10" s="27">
        <v>665870</v>
      </c>
      <c r="D10" s="27">
        <v>3569</v>
      </c>
      <c r="E10" s="23">
        <f t="shared" si="1"/>
        <v>662301</v>
      </c>
      <c r="F10" s="25">
        <v>74.2</v>
      </c>
      <c r="G10" s="25">
        <f t="shared" si="2"/>
        <v>4914</v>
      </c>
      <c r="H10" s="25">
        <v>5488</v>
      </c>
      <c r="I10" s="25">
        <v>672573</v>
      </c>
      <c r="J10" s="23">
        <f t="shared" si="3"/>
        <v>-574</v>
      </c>
      <c r="K10">
        <f t="shared" si="4"/>
        <v>1151</v>
      </c>
      <c r="L10">
        <v>1725</v>
      </c>
    </row>
    <row r="11" ht="20.1" customHeight="1" spans="1:12">
      <c r="A11" s="24">
        <v>5</v>
      </c>
      <c r="B11" s="24" t="s">
        <v>86</v>
      </c>
      <c r="C11" s="24">
        <v>411873</v>
      </c>
      <c r="D11" s="24">
        <v>1729</v>
      </c>
      <c r="E11" s="23">
        <f t="shared" si="1"/>
        <v>410144</v>
      </c>
      <c r="F11" s="25">
        <v>74.2</v>
      </c>
      <c r="G11" s="25">
        <f t="shared" si="2"/>
        <v>3043</v>
      </c>
      <c r="H11" s="25">
        <v>4392</v>
      </c>
      <c r="I11" s="25">
        <v>414202</v>
      </c>
      <c r="J11" s="23">
        <f t="shared" si="3"/>
        <v>-1349</v>
      </c>
      <c r="K11">
        <f t="shared" si="4"/>
        <v>93</v>
      </c>
      <c r="L11">
        <v>1442</v>
      </c>
    </row>
    <row r="12" ht="20.1" customHeight="1" spans="1:12">
      <c r="A12" s="27">
        <v>6</v>
      </c>
      <c r="B12" s="27" t="s">
        <v>87</v>
      </c>
      <c r="C12" s="27">
        <v>275340</v>
      </c>
      <c r="D12" s="27">
        <v>1650</v>
      </c>
      <c r="E12" s="23">
        <f t="shared" si="1"/>
        <v>273690</v>
      </c>
      <c r="F12" s="25">
        <v>74.2</v>
      </c>
      <c r="G12" s="25">
        <f t="shared" si="2"/>
        <v>2031</v>
      </c>
      <c r="H12" s="25">
        <v>2824</v>
      </c>
      <c r="I12" s="25">
        <v>266470</v>
      </c>
      <c r="J12" s="23">
        <f t="shared" si="3"/>
        <v>-793</v>
      </c>
      <c r="K12">
        <f t="shared" si="4"/>
        <v>143</v>
      </c>
      <c r="L12">
        <v>936</v>
      </c>
    </row>
    <row r="13" ht="20.1" customHeight="1" spans="1:12">
      <c r="A13" s="27">
        <v>7</v>
      </c>
      <c r="B13" s="27" t="s">
        <v>88</v>
      </c>
      <c r="C13" s="27">
        <v>772240</v>
      </c>
      <c r="D13" s="27">
        <v>1609</v>
      </c>
      <c r="E13" s="23">
        <f t="shared" si="1"/>
        <v>770631</v>
      </c>
      <c r="F13" s="25">
        <v>63.6</v>
      </c>
      <c r="G13" s="25">
        <f t="shared" si="2"/>
        <v>4901</v>
      </c>
      <c r="H13" s="25">
        <v>5234</v>
      </c>
      <c r="I13" s="25">
        <v>779534</v>
      </c>
      <c r="J13" s="23">
        <f t="shared" si="3"/>
        <v>-333</v>
      </c>
      <c r="K13">
        <f t="shared" si="4"/>
        <v>1395</v>
      </c>
      <c r="L13">
        <v>1728</v>
      </c>
    </row>
    <row r="14" ht="20.1" customHeight="1" spans="1:12">
      <c r="A14" s="27">
        <v>8</v>
      </c>
      <c r="B14" s="27" t="s">
        <v>89</v>
      </c>
      <c r="C14" s="27">
        <v>820110</v>
      </c>
      <c r="D14" s="27">
        <v>3166</v>
      </c>
      <c r="E14" s="23">
        <f t="shared" si="1"/>
        <v>816944</v>
      </c>
      <c r="F14" s="25">
        <v>63.6</v>
      </c>
      <c r="G14" s="25">
        <f t="shared" si="2"/>
        <v>5196</v>
      </c>
      <c r="H14" s="25">
        <v>4184</v>
      </c>
      <c r="I14" s="25">
        <v>789123</v>
      </c>
      <c r="J14" s="23">
        <f t="shared" si="3"/>
        <v>1012</v>
      </c>
      <c r="K14">
        <f t="shared" si="4"/>
        <v>2286</v>
      </c>
      <c r="L14">
        <v>1274</v>
      </c>
    </row>
    <row r="15" ht="20.1" customHeight="1" spans="1:12">
      <c r="A15" s="27">
        <v>9</v>
      </c>
      <c r="B15" s="27" t="s">
        <v>90</v>
      </c>
      <c r="C15" s="27">
        <v>2060025</v>
      </c>
      <c r="D15" s="27">
        <v>5649</v>
      </c>
      <c r="E15" s="23">
        <f t="shared" si="1"/>
        <v>2054376</v>
      </c>
      <c r="F15" s="25">
        <v>63.6</v>
      </c>
      <c r="G15" s="25">
        <f>SUM(G16:G19)</f>
        <v>16483</v>
      </c>
      <c r="H15" s="25">
        <v>14702</v>
      </c>
      <c r="I15" s="25">
        <v>2020423</v>
      </c>
      <c r="J15" s="23">
        <f t="shared" si="3"/>
        <v>1781</v>
      </c>
      <c r="K15">
        <f t="shared" si="4"/>
        <v>5802</v>
      </c>
      <c r="L15">
        <v>4021</v>
      </c>
    </row>
    <row r="16" ht="20.1" customHeight="1" spans="1:12">
      <c r="A16" s="27"/>
      <c r="B16" s="27" t="s">
        <v>91</v>
      </c>
      <c r="C16" s="25">
        <f>C15-C17-C18-C19</f>
        <v>1586732</v>
      </c>
      <c r="D16" s="25">
        <f>ROUND(C16/$C$15*$D$15,0)</f>
        <v>4351</v>
      </c>
      <c r="E16" s="23">
        <f t="shared" si="1"/>
        <v>1582381</v>
      </c>
      <c r="F16" s="25">
        <v>63.6</v>
      </c>
      <c r="G16" s="25">
        <f t="shared" ref="G16:G24" si="5">ROUND(E16*F16/10000,0)</f>
        <v>10064</v>
      </c>
      <c r="H16" s="25">
        <f t="shared" ref="H16:L16" si="6">H15-H17-H18-H19</f>
        <v>9287</v>
      </c>
      <c r="I16" s="25">
        <f t="shared" si="6"/>
        <v>1556046</v>
      </c>
      <c r="J16" s="23">
        <f t="shared" si="3"/>
        <v>777</v>
      </c>
      <c r="K16">
        <f t="shared" si="4"/>
        <v>3535</v>
      </c>
      <c r="L16" s="34">
        <f t="shared" si="6"/>
        <v>2758</v>
      </c>
    </row>
    <row r="17" ht="20.1" customHeight="1" spans="1:12">
      <c r="A17" s="27"/>
      <c r="B17" s="27" t="s">
        <v>92</v>
      </c>
      <c r="C17" s="27">
        <v>204928</v>
      </c>
      <c r="D17" s="25">
        <f>ROUND(C17/$C$15*$D$15,0)</f>
        <v>562</v>
      </c>
      <c r="E17" s="23">
        <f t="shared" si="1"/>
        <v>204366</v>
      </c>
      <c r="F17" s="25">
        <v>136</v>
      </c>
      <c r="G17" s="25">
        <f t="shared" si="5"/>
        <v>2779</v>
      </c>
      <c r="H17" s="25">
        <v>2725</v>
      </c>
      <c r="I17" s="25">
        <v>200391</v>
      </c>
      <c r="J17" s="23">
        <f t="shared" si="3"/>
        <v>54</v>
      </c>
      <c r="K17">
        <f t="shared" si="4"/>
        <v>699</v>
      </c>
      <c r="L17">
        <v>645</v>
      </c>
    </row>
    <row r="18" ht="20.1" customHeight="1" spans="1:12">
      <c r="A18" s="27"/>
      <c r="B18" s="27" t="s">
        <v>93</v>
      </c>
      <c r="C18" s="27">
        <v>221542</v>
      </c>
      <c r="D18" s="25">
        <f>ROUND(C18/$C$15*$D$15,0)</f>
        <v>608</v>
      </c>
      <c r="E18" s="23">
        <f t="shared" si="1"/>
        <v>220934</v>
      </c>
      <c r="F18" s="25">
        <v>136</v>
      </c>
      <c r="G18" s="25">
        <f t="shared" si="5"/>
        <v>3005</v>
      </c>
      <c r="H18" s="25">
        <v>2050</v>
      </c>
      <c r="I18" s="25">
        <v>216934</v>
      </c>
      <c r="J18" s="23">
        <f t="shared" si="3"/>
        <v>955</v>
      </c>
      <c r="K18">
        <f t="shared" si="4"/>
        <v>1420</v>
      </c>
      <c r="L18">
        <v>465</v>
      </c>
    </row>
    <row r="19" ht="20.1" customHeight="1" spans="1:12">
      <c r="A19" s="27"/>
      <c r="B19" s="27" t="s">
        <v>94</v>
      </c>
      <c r="C19" s="27">
        <v>46823</v>
      </c>
      <c r="D19" s="25">
        <f>ROUND(C19/$C$15*$D$15,0)</f>
        <v>128</v>
      </c>
      <c r="E19" s="23">
        <f t="shared" si="1"/>
        <v>46695</v>
      </c>
      <c r="F19" s="25">
        <v>136</v>
      </c>
      <c r="G19" s="25">
        <f t="shared" si="5"/>
        <v>635</v>
      </c>
      <c r="H19" s="25">
        <v>640</v>
      </c>
      <c r="I19" s="25">
        <v>47052</v>
      </c>
      <c r="J19" s="23">
        <f t="shared" si="3"/>
        <v>-5</v>
      </c>
      <c r="K19">
        <f t="shared" si="4"/>
        <v>148</v>
      </c>
      <c r="L19">
        <v>153</v>
      </c>
    </row>
    <row r="20" ht="20.1" customHeight="1" spans="1:12">
      <c r="A20" s="27">
        <v>10</v>
      </c>
      <c r="B20" s="27" t="s">
        <v>95</v>
      </c>
      <c r="C20" s="27">
        <v>510508</v>
      </c>
      <c r="D20" s="27">
        <v>1926</v>
      </c>
      <c r="E20" s="23">
        <f t="shared" si="1"/>
        <v>508582</v>
      </c>
      <c r="F20" s="25">
        <v>136</v>
      </c>
      <c r="G20" s="25">
        <f t="shared" si="5"/>
        <v>6917</v>
      </c>
      <c r="H20" s="25">
        <v>6684</v>
      </c>
      <c r="I20" s="25">
        <v>491563</v>
      </c>
      <c r="J20" s="23">
        <f t="shared" si="3"/>
        <v>233</v>
      </c>
      <c r="K20">
        <f t="shared" si="4"/>
        <v>1850</v>
      </c>
      <c r="L20">
        <v>1617</v>
      </c>
    </row>
    <row r="21" ht="20.1" customHeight="1" spans="1:12">
      <c r="A21" s="27">
        <v>11</v>
      </c>
      <c r="B21" s="27" t="s">
        <v>96</v>
      </c>
      <c r="C21" s="27">
        <v>4079327</v>
      </c>
      <c r="D21" s="27">
        <v>20784</v>
      </c>
      <c r="E21" s="23">
        <f t="shared" si="1"/>
        <v>4058543</v>
      </c>
      <c r="F21" s="25">
        <v>136</v>
      </c>
      <c r="G21" s="25">
        <f t="shared" si="5"/>
        <v>55196</v>
      </c>
      <c r="H21" s="25">
        <v>54674</v>
      </c>
      <c r="I21" s="25">
        <v>4019986</v>
      </c>
      <c r="J21" s="23">
        <f t="shared" si="3"/>
        <v>522</v>
      </c>
      <c r="K21">
        <f t="shared" si="4"/>
        <v>13757</v>
      </c>
      <c r="L21">
        <v>13235</v>
      </c>
    </row>
    <row r="22" ht="20.1" customHeight="1" spans="1:12">
      <c r="A22" s="27">
        <v>12</v>
      </c>
      <c r="B22" s="27" t="s">
        <v>8</v>
      </c>
      <c r="C22" s="27">
        <v>2260257</v>
      </c>
      <c r="D22" s="27">
        <v>5791</v>
      </c>
      <c r="E22" s="23">
        <f t="shared" si="1"/>
        <v>2254466</v>
      </c>
      <c r="F22" s="25">
        <v>136</v>
      </c>
      <c r="G22" s="25">
        <f t="shared" si="5"/>
        <v>30661</v>
      </c>
      <c r="H22" s="25">
        <v>29903</v>
      </c>
      <c r="I22" s="25">
        <v>2198756</v>
      </c>
      <c r="J22" s="23">
        <f t="shared" si="3"/>
        <v>758</v>
      </c>
      <c r="K22">
        <f t="shared" si="4"/>
        <v>7966</v>
      </c>
      <c r="L22">
        <v>7208</v>
      </c>
    </row>
    <row r="23" ht="20.1" customHeight="1" spans="1:12">
      <c r="A23" s="27">
        <v>13</v>
      </c>
      <c r="B23" s="27" t="s">
        <v>97</v>
      </c>
      <c r="C23" s="27">
        <v>503087</v>
      </c>
      <c r="D23" s="27">
        <v>1972</v>
      </c>
      <c r="E23" s="23">
        <f t="shared" si="1"/>
        <v>501115</v>
      </c>
      <c r="F23" s="25">
        <v>63.6</v>
      </c>
      <c r="G23" s="25">
        <f t="shared" si="5"/>
        <v>3187</v>
      </c>
      <c r="H23" s="25">
        <v>2655</v>
      </c>
      <c r="I23" s="25">
        <v>500976</v>
      </c>
      <c r="J23" s="23">
        <f t="shared" si="3"/>
        <v>532</v>
      </c>
      <c r="K23">
        <f t="shared" si="4"/>
        <v>1357</v>
      </c>
      <c r="L23">
        <v>825</v>
      </c>
    </row>
    <row r="24" ht="20.1" customHeight="1" spans="1:12">
      <c r="A24" s="27">
        <v>14</v>
      </c>
      <c r="B24" s="27" t="s">
        <v>98</v>
      </c>
      <c r="C24" s="27">
        <v>282586</v>
      </c>
      <c r="D24" s="27">
        <v>1334</v>
      </c>
      <c r="E24" s="23">
        <f t="shared" si="1"/>
        <v>281252</v>
      </c>
      <c r="F24" s="25">
        <v>74.2</v>
      </c>
      <c r="G24" s="25">
        <f t="shared" si="5"/>
        <v>2087</v>
      </c>
      <c r="H24" s="25">
        <v>2893</v>
      </c>
      <c r="I24" s="25">
        <v>272897</v>
      </c>
      <c r="J24" s="23">
        <f t="shared" si="3"/>
        <v>-806</v>
      </c>
      <c r="K24">
        <f t="shared" si="4"/>
        <v>185</v>
      </c>
      <c r="L24">
        <v>991</v>
      </c>
    </row>
  </sheetData>
  <mergeCells count="10">
    <mergeCell ref="A1:J1"/>
    <mergeCell ref="F3:H3"/>
    <mergeCell ref="A6:B6"/>
    <mergeCell ref="A3:A4"/>
    <mergeCell ref="B3:B4"/>
    <mergeCell ref="C3:C4"/>
    <mergeCell ref="D3:D4"/>
    <mergeCell ref="E3:E4"/>
    <mergeCell ref="I3:I4"/>
    <mergeCell ref="J3:J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H12" sqref="H12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104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v>7326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7326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110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116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v>1158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1158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117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118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v>9230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9230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119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120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v>1972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1972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121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122</v>
      </c>
      <c r="B1" s="1"/>
      <c r="C1" s="1"/>
      <c r="D1" s="1"/>
      <c r="E1" s="1"/>
      <c r="F1" s="1"/>
      <c r="G1" s="1"/>
    </row>
    <row r="2" ht="14.25" spans="1:7">
      <c r="A2" s="2" t="s">
        <v>105</v>
      </c>
      <c r="B2" s="2"/>
      <c r="C2" s="2"/>
      <c r="D2" s="2"/>
      <c r="E2" s="2"/>
      <c r="F2" s="2"/>
      <c r="G2" s="2"/>
    </row>
    <row r="3" ht="20.1" customHeight="1" spans="1:7">
      <c r="A3" s="3" t="s">
        <v>12</v>
      </c>
      <c r="B3" s="3"/>
      <c r="C3" s="3"/>
      <c r="D3" s="3" t="s">
        <v>106</v>
      </c>
      <c r="E3" s="3"/>
      <c r="F3" s="3"/>
      <c r="G3" s="3"/>
    </row>
    <row r="4" ht="20.1" customHeight="1" spans="1:7">
      <c r="A4" s="3" t="s">
        <v>14</v>
      </c>
      <c r="B4" s="3"/>
      <c r="C4" s="3"/>
      <c r="D4" s="3" t="s">
        <v>15</v>
      </c>
      <c r="E4" s="3"/>
      <c r="F4" s="3"/>
      <c r="G4" s="3"/>
    </row>
    <row r="5" ht="20.1" customHeight="1" spans="1:7">
      <c r="A5" s="3" t="s">
        <v>16</v>
      </c>
      <c r="B5" s="3"/>
      <c r="C5" s="3"/>
      <c r="D5" s="3" t="s">
        <v>17</v>
      </c>
      <c r="E5" s="3"/>
      <c r="F5" s="3"/>
      <c r="G5" s="3"/>
    </row>
    <row r="6" ht="20.1" customHeight="1" spans="1:7">
      <c r="A6" s="3" t="s">
        <v>18</v>
      </c>
      <c r="B6" s="3"/>
      <c r="C6" s="3"/>
      <c r="D6" s="3" t="s">
        <v>19</v>
      </c>
      <c r="E6" s="3"/>
      <c r="F6" s="3"/>
      <c r="G6" s="3"/>
    </row>
    <row r="7" ht="20.1" customHeight="1" spans="1:7">
      <c r="A7" s="3" t="s">
        <v>107</v>
      </c>
      <c r="B7" s="3"/>
      <c r="C7" s="4" t="s">
        <v>21</v>
      </c>
      <c r="D7" s="4"/>
      <c r="E7" s="4"/>
      <c r="F7" s="4"/>
      <c r="G7" s="5">
        <v>405</v>
      </c>
    </row>
    <row r="8" ht="20.1" customHeight="1" spans="1:7">
      <c r="A8" s="3"/>
      <c r="B8" s="3"/>
      <c r="C8" s="4" t="s">
        <v>22</v>
      </c>
      <c r="D8" s="4"/>
      <c r="E8" s="4"/>
      <c r="F8" s="4"/>
      <c r="G8" s="5">
        <v>405</v>
      </c>
    </row>
    <row r="9" ht="20.1" customHeight="1" spans="1:7">
      <c r="A9" s="3"/>
      <c r="B9" s="3"/>
      <c r="C9" s="4" t="s">
        <v>23</v>
      </c>
      <c r="D9" s="4"/>
      <c r="E9" s="4"/>
      <c r="F9" s="4"/>
      <c r="G9" s="5"/>
    </row>
    <row r="10" ht="20.1" customHeight="1" spans="1:7">
      <c r="A10" s="3"/>
      <c r="B10" s="3"/>
      <c r="C10" s="4" t="s">
        <v>24</v>
      </c>
      <c r="D10" s="4"/>
      <c r="E10" s="4"/>
      <c r="F10" s="4"/>
      <c r="G10" s="5"/>
    </row>
    <row r="11" ht="20.1" customHeight="1" spans="1:7">
      <c r="A11" s="3" t="s">
        <v>25</v>
      </c>
      <c r="B11" s="3" t="s">
        <v>26</v>
      </c>
      <c r="C11" s="3"/>
      <c r="D11" s="3"/>
      <c r="E11" s="3"/>
      <c r="F11" s="3"/>
      <c r="G11" s="3"/>
    </row>
    <row r="12" ht="72.9" customHeight="1" spans="1:7">
      <c r="A12" s="3"/>
      <c r="B12" s="6" t="s">
        <v>108</v>
      </c>
      <c r="C12" s="6"/>
      <c r="D12" s="6"/>
      <c r="E12" s="6"/>
      <c r="F12" s="6"/>
      <c r="G12" s="6"/>
    </row>
    <row r="13" ht="51" customHeight="1" spans="1:7">
      <c r="A13" s="3" t="s">
        <v>28</v>
      </c>
      <c r="B13" s="7" t="s">
        <v>29</v>
      </c>
      <c r="C13" s="3" t="s">
        <v>30</v>
      </c>
      <c r="D13" s="3" t="s">
        <v>31</v>
      </c>
      <c r="E13" s="3" t="s">
        <v>109</v>
      </c>
      <c r="F13" s="3"/>
      <c r="G13" s="3"/>
    </row>
    <row r="14" ht="20.1" customHeight="1" spans="1:7">
      <c r="A14" s="3"/>
      <c r="B14" s="3" t="s">
        <v>33</v>
      </c>
      <c r="C14" s="3" t="s">
        <v>34</v>
      </c>
      <c r="D14" s="5" t="s">
        <v>35</v>
      </c>
      <c r="E14" s="3" t="s">
        <v>123</v>
      </c>
      <c r="F14" s="3"/>
      <c r="G14" s="3"/>
    </row>
    <row r="15" ht="20.1" customHeight="1" spans="1:7">
      <c r="A15" s="3"/>
      <c r="B15" s="3"/>
      <c r="C15" s="3"/>
      <c r="D15" s="5" t="s">
        <v>111</v>
      </c>
      <c r="E15" s="3" t="s">
        <v>112</v>
      </c>
      <c r="F15" s="3"/>
      <c r="G15" s="3"/>
    </row>
    <row r="16" ht="20.1" customHeight="1" spans="1:7">
      <c r="A16" s="3"/>
      <c r="B16" s="3"/>
      <c r="C16" s="3" t="s">
        <v>41</v>
      </c>
      <c r="D16" s="5" t="s">
        <v>42</v>
      </c>
      <c r="E16" s="8" t="s">
        <v>43</v>
      </c>
      <c r="F16" s="3"/>
      <c r="G16" s="3"/>
    </row>
    <row r="17" ht="20.1" customHeight="1" spans="1:7">
      <c r="A17" s="3"/>
      <c r="B17" s="3"/>
      <c r="C17" s="3"/>
      <c r="D17" s="5" t="s">
        <v>44</v>
      </c>
      <c r="E17" s="8" t="s">
        <v>113</v>
      </c>
      <c r="F17" s="3"/>
      <c r="G17" s="3"/>
    </row>
    <row r="18" ht="20.1" customHeight="1" spans="1:7">
      <c r="A18" s="3"/>
      <c r="B18" s="3"/>
      <c r="C18" s="3"/>
      <c r="D18" s="5" t="s">
        <v>46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47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48</v>
      </c>
      <c r="E20" s="8" t="s">
        <v>49</v>
      </c>
      <c r="F20" s="3"/>
      <c r="G20" s="3"/>
    </row>
    <row r="21" ht="20.1" customHeight="1" spans="1:7">
      <c r="A21" s="3"/>
      <c r="B21" s="3"/>
      <c r="C21" s="3"/>
      <c r="D21" s="5" t="s">
        <v>50</v>
      </c>
      <c r="E21" s="8" t="s">
        <v>51</v>
      </c>
      <c r="F21" s="3"/>
      <c r="G21" s="3"/>
    </row>
    <row r="22" ht="20.1" customHeight="1" spans="1:7">
      <c r="A22" s="3"/>
      <c r="B22" s="3"/>
      <c r="C22" s="3"/>
      <c r="D22" s="5" t="s">
        <v>114</v>
      </c>
      <c r="E22" s="8" t="s">
        <v>53</v>
      </c>
      <c r="F22" s="3"/>
      <c r="G22" s="3"/>
    </row>
    <row r="23" ht="20.1" customHeight="1" spans="1:7">
      <c r="A23" s="3"/>
      <c r="B23" s="3"/>
      <c r="C23" s="3"/>
      <c r="D23" s="5" t="s">
        <v>54</v>
      </c>
      <c r="E23" s="8" t="s">
        <v>55</v>
      </c>
      <c r="F23" s="3"/>
      <c r="G23" s="3"/>
    </row>
    <row r="24" ht="20.1" customHeight="1" spans="1:7">
      <c r="A24" s="3"/>
      <c r="B24" s="3"/>
      <c r="C24" s="3"/>
      <c r="D24" s="5" t="s">
        <v>56</v>
      </c>
      <c r="E24" s="8" t="s">
        <v>57</v>
      </c>
      <c r="F24" s="8"/>
      <c r="G24" s="8"/>
    </row>
    <row r="25" ht="20.1" customHeight="1" spans="1:7">
      <c r="A25" s="3"/>
      <c r="B25" s="3"/>
      <c r="C25" s="3" t="s">
        <v>58</v>
      </c>
      <c r="D25" s="5" t="s">
        <v>59</v>
      </c>
      <c r="E25" s="10">
        <v>1</v>
      </c>
      <c r="F25" s="8"/>
      <c r="G25" s="8"/>
    </row>
    <row r="26" ht="39" customHeight="1" spans="1:7">
      <c r="A26" s="3"/>
      <c r="B26" s="3" t="s">
        <v>62</v>
      </c>
      <c r="C26" s="3" t="s">
        <v>63</v>
      </c>
      <c r="D26" s="5" t="s">
        <v>64</v>
      </c>
      <c r="E26" s="3" t="s">
        <v>65</v>
      </c>
      <c r="F26" s="3"/>
      <c r="G26" s="3"/>
    </row>
    <row r="27" ht="39" customHeight="1" spans="1:7">
      <c r="A27" s="3"/>
      <c r="B27" s="3" t="s">
        <v>115</v>
      </c>
      <c r="C27" s="3" t="s">
        <v>115</v>
      </c>
      <c r="D27" s="5" t="s">
        <v>68</v>
      </c>
      <c r="E27" s="8" t="s">
        <v>45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20年省级补助 (国家)</vt:lpstr>
      <vt:lpstr>和田8</vt:lpstr>
      <vt:lpstr>20年省级补助</vt:lpstr>
      <vt:lpstr>19年省级补助 </vt:lpstr>
      <vt:lpstr>乌鲁木齐</vt:lpstr>
      <vt:lpstr>克拉玛依市</vt:lpstr>
      <vt:lpstr>伊犁州</vt:lpstr>
      <vt:lpstr>塔城地区</vt:lpstr>
      <vt:lpstr>阿勒泰地区</vt:lpstr>
      <vt:lpstr>博州</vt:lpstr>
      <vt:lpstr>昌吉州</vt:lpstr>
      <vt:lpstr>巴州</vt:lpstr>
      <vt:lpstr>阿克苏地区</vt:lpstr>
      <vt:lpstr>克州</vt:lpstr>
      <vt:lpstr>喀什</vt:lpstr>
      <vt:lpstr>和田</vt:lpstr>
      <vt:lpstr>吐鲁番地区</vt:lpstr>
      <vt:lpstr>哈密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2020-10-20T04:19:00Z</dcterms:created>
  <dcterms:modified xsi:type="dcterms:W3CDTF">2021-12-24T03:52:26Z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C290AD8441B44C1FBA6A01160BD6887E</vt:lpwstr>
  </property>
</Properties>
</file>