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1"/>
  </bookViews>
  <sheets>
    <sheet name="正式表" sheetId="1" r:id="rId1"/>
    <sheet name="正式表 (2)" sheetId="2" r:id="rId2"/>
    <sheet name="计算表" sheetId="3" r:id="rId3"/>
  </sheets>
  <definedNames>
    <definedName name="_xlnm.Print_Titles" localSheetId="0">'正式表'!$1:$3</definedName>
    <definedName name="_xlnm.Print_Titles" localSheetId="1">'正式表 (2)'!$1:$3</definedName>
  </definedNames>
  <calcPr fullCalcOnLoad="1"/>
</workbook>
</file>

<file path=xl/sharedStrings.xml><?xml version="1.0" encoding="utf-8"?>
<sst xmlns="http://schemas.openxmlformats.org/spreadsheetml/2006/main" count="156" uniqueCount="72">
  <si>
    <t>2020年自治区预算内基本建设投资用于“三农”部分（统筹整合部分）预算分配表</t>
  </si>
  <si>
    <t>单位:万元</t>
  </si>
  <si>
    <t>序号</t>
  </si>
  <si>
    <t>地州、县市</t>
  </si>
  <si>
    <t>2017年贫困人口规模</t>
  </si>
  <si>
    <t>2013年贫困村规模</t>
  </si>
  <si>
    <t>2018年度脱贫计划(脱贫人口）</t>
  </si>
  <si>
    <t>2018年度贫困村退出计划</t>
  </si>
  <si>
    <t>扶贫成效</t>
  </si>
  <si>
    <t>2018年计划摘帽县和深度贫困县权重</t>
  </si>
  <si>
    <t>资金分配权重</t>
  </si>
  <si>
    <t>资金分配方案(按公式测算)</t>
  </si>
  <si>
    <t>资金分配方案</t>
  </si>
  <si>
    <t>32个县合计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</si>
  <si>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</si>
  <si>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</si>
  <si>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</si>
  <si>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</si>
  <si>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</si>
  <si>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</si>
  <si>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</si>
  <si>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</si>
  <si>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</si>
  <si>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</si>
  <si>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二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</si>
  <si>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</si>
  <si>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</si>
  <si>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</si>
  <si>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</si>
  <si>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</si>
  <si>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</si>
  <si>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</si>
  <si>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</si>
  <si>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</si>
  <si>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</si>
  <si>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</si>
  <si>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</si>
  <si>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</si>
  <si>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三</t>
  </si>
  <si>
    <t>克州</t>
  </si>
  <si>
    <t>阿图什市</t>
  </si>
  <si>
    <t>阿克陶县</t>
  </si>
  <si>
    <t>阿合奇县</t>
  </si>
  <si>
    <t>乌恰县</t>
  </si>
  <si>
    <t>四</t>
  </si>
  <si>
    <t>阿克苏地区</t>
  </si>
  <si>
    <t>乌什县</t>
  </si>
  <si>
    <t>柯坪县</t>
  </si>
  <si>
    <t>五</t>
  </si>
  <si>
    <t>伊犁州</t>
  </si>
  <si>
    <t>察布查尔县</t>
  </si>
  <si>
    <t>尼勒克县</t>
  </si>
  <si>
    <t>六</t>
  </si>
  <si>
    <t>阿勒泰地区</t>
  </si>
  <si>
    <t>青河县</t>
  </si>
  <si>
    <t>吉木乃县</t>
  </si>
  <si>
    <t>七</t>
  </si>
  <si>
    <t>塔城地区</t>
  </si>
  <si>
    <t>托里县</t>
  </si>
  <si>
    <t>八</t>
  </si>
  <si>
    <t>哈密地区</t>
  </si>
  <si>
    <t>巴里坤县</t>
  </si>
  <si>
    <t>2018年自治区预算内基本建设投资用于“三农”部分（统筹整合部分）预算分配表</t>
  </si>
  <si>
    <t>单位：万元</t>
  </si>
  <si>
    <r>
      <t>2017</t>
    </r>
    <r>
      <rPr>
        <b/>
        <sz val="10"/>
        <rFont val="黑体"/>
        <family val="0"/>
      </rPr>
      <t>年贫困人口规模</t>
    </r>
  </si>
  <si>
    <r>
      <t>2018年度脱贫计划</t>
    </r>
    <r>
      <rPr>
        <b/>
        <sz val="10"/>
        <rFont val="黑体"/>
        <family val="0"/>
      </rPr>
      <t>(脱贫人口）</t>
    </r>
  </si>
  <si>
    <t>资金分配方案(进行数据修正)</t>
  </si>
  <si>
    <t>2017年实际脱贫人口</t>
  </si>
  <si>
    <t>2017年实际退出贫困村</t>
  </si>
  <si>
    <t>人</t>
  </si>
  <si>
    <t>个</t>
  </si>
  <si>
    <r>
      <t>32</t>
    </r>
    <r>
      <rPr>
        <b/>
        <sz val="10"/>
        <rFont val="黑体"/>
        <family val="0"/>
      </rPr>
      <t>个县合计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</si>
</sst>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sz val="10"/>
      <color indexed="10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color indexed="8"/>
      <name val="黑体"/>
      <family val="0"/>
    </font>
    <font>
      <b/>
      <sz val="20"/>
      <name val="华文中宋"/>
      <family val="0"/>
    </font>
    <font>
      <sz val="10"/>
      <color indexed="9"/>
      <name val="黑体"/>
      <family val="0"/>
    </font>
    <font>
      <b/>
      <sz val="10"/>
      <color indexed="9"/>
      <name val="黑体"/>
      <family val="0"/>
    </font>
    <font>
      <sz val="11"/>
      <color indexed="8"/>
      <name val="仿宋_GB2312"/>
      <family val="3"/>
    </font>
    <font>
      <b/>
      <sz val="10"/>
      <color indexed="8"/>
      <name val="黑体"/>
      <family val="0"/>
    </font>
    <font>
      <b/>
      <sz val="9"/>
      <name val="黑体"/>
      <family val="0"/>
    </font>
    <font>
      <b/>
      <sz val="12"/>
      <name val="黑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8.8"/>
      <color indexed="3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8.8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0"/>
    </font>
    <font>
      <sz val="10"/>
      <color theme="1"/>
      <name val="黑体"/>
      <family val="0"/>
    </font>
    <font>
      <sz val="10"/>
      <color theme="0"/>
      <name val="黑体"/>
      <family val="0"/>
    </font>
    <font>
      <b/>
      <sz val="10"/>
      <color theme="0"/>
      <name val="黑体"/>
      <family val="0"/>
    </font>
    <font>
      <sz val="11"/>
      <color theme="1"/>
      <name val="仿宋_GB2312"/>
      <family val="3"/>
    </font>
    <font>
      <b/>
      <sz val="10"/>
      <color theme="1"/>
      <name val="黑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2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 vertical="center"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8" fillId="0" borderId="0">
      <alignment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0">
    <xf numFmtId="0" fontId="0" fillId="0" borderId="0" xfId="0" applyFont="1" applyAlignment="1">
      <alignment vertical="center"/>
    </xf>
    <xf numFmtId="0" fontId="2" fillId="0" borderId="0" xfId="71" applyFont="1" applyBorder="1" applyAlignment="1">
      <alignment horizontal="center" vertical="center"/>
      <protection/>
    </xf>
    <xf numFmtId="0" fontId="56" fillId="0" borderId="0" xfId="71" applyFont="1" applyFill="1" applyBorder="1" applyAlignment="1">
      <alignment horizontal="center" vertical="center"/>
      <protection/>
    </xf>
    <xf numFmtId="0" fontId="4" fillId="0" borderId="0" xfId="71" applyFont="1" applyBorder="1" applyAlignment="1">
      <alignment horizontal="center" vertical="center" wrapText="1"/>
      <protection/>
    </xf>
    <xf numFmtId="0" fontId="5" fillId="0" borderId="0" xfId="71" applyFont="1" applyBorder="1" applyAlignment="1">
      <alignment horizontal="center" vertical="center" wrapText="1"/>
      <protection/>
    </xf>
    <xf numFmtId="0" fontId="5" fillId="0" borderId="0" xfId="71" applyFont="1" applyBorder="1" applyAlignment="1">
      <alignment horizontal="center" vertical="center"/>
      <protection/>
    </xf>
    <xf numFmtId="0" fontId="57" fillId="0" borderId="0" xfId="71" applyFont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shrinkToFit="1"/>
      <protection/>
    </xf>
    <xf numFmtId="1" fontId="4" fillId="0" borderId="0" xfId="71" applyNumberFormat="1" applyFont="1" applyFill="1" applyBorder="1" applyAlignment="1">
      <alignment horizontal="center" vertical="center" shrinkToFit="1"/>
      <protection/>
    </xf>
    <xf numFmtId="0" fontId="4" fillId="0" borderId="0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horizontal="center" vertical="center" wrapText="1"/>
      <protection/>
    </xf>
    <xf numFmtId="0" fontId="58" fillId="0" borderId="0" xfId="71" applyFont="1" applyFill="1" applyBorder="1" applyAlignment="1">
      <alignment horizontal="center" vertical="center"/>
      <protection/>
    </xf>
    <xf numFmtId="0" fontId="59" fillId="0" borderId="0" xfId="71" applyFont="1" applyFill="1" applyBorder="1" applyAlignment="1">
      <alignment horizontal="center" vertical="center"/>
      <protection/>
    </xf>
    <xf numFmtId="0" fontId="59" fillId="0" borderId="0" xfId="71" applyFont="1" applyFill="1" applyBorder="1" applyAlignment="1">
      <alignment horizontal="center" vertical="center" shrinkToFit="1"/>
      <protection/>
    </xf>
    <xf numFmtId="0" fontId="58" fillId="0" borderId="0" xfId="71" applyFont="1" applyFill="1" applyBorder="1" applyAlignment="1">
      <alignment horizontal="center" vertical="center" shrinkToFit="1"/>
      <protection/>
    </xf>
    <xf numFmtId="0" fontId="56" fillId="0" borderId="0" xfId="71" applyFont="1" applyFill="1" applyBorder="1" applyAlignment="1">
      <alignment horizontal="center" vertical="center" shrinkToFit="1"/>
      <protection/>
    </xf>
    <xf numFmtId="1" fontId="60" fillId="0" borderId="10" xfId="71" applyNumberFormat="1" applyFont="1" applyFill="1" applyBorder="1" applyAlignment="1">
      <alignment horizontal="center" vertical="center"/>
      <protection/>
    </xf>
    <xf numFmtId="0" fontId="61" fillId="0" borderId="11" xfId="71" applyFont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center" vertical="center" wrapText="1"/>
      <protection/>
    </xf>
    <xf numFmtId="9" fontId="5" fillId="0" borderId="11" xfId="71" applyNumberFormat="1" applyFont="1" applyFill="1" applyBorder="1" applyAlignment="1">
      <alignment horizontal="center" vertical="center" shrinkToFit="1"/>
      <protection/>
    </xf>
    <xf numFmtId="0" fontId="5" fillId="0" borderId="11" xfId="71" applyFont="1" applyFill="1" applyBorder="1" applyAlignment="1">
      <alignment horizontal="center" vertical="center" shrinkToFit="1"/>
      <protection/>
    </xf>
    <xf numFmtId="0" fontId="5" fillId="0" borderId="11" xfId="71" applyFont="1" applyFill="1" applyBorder="1" applyAlignment="1">
      <alignment horizontal="left" vertical="center" wrapText="1" shrinkToFit="1"/>
      <protection/>
    </xf>
    <xf numFmtId="180" fontId="5" fillId="0" borderId="11" xfId="71" applyNumberFormat="1" applyFont="1" applyFill="1" applyBorder="1" applyAlignment="1">
      <alignment horizontal="center" vertical="center" shrinkToFit="1"/>
      <protection/>
    </xf>
    <xf numFmtId="0" fontId="61" fillId="0" borderId="11" xfId="71" applyFont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left" vertical="center" shrinkToFit="1"/>
      <protection/>
    </xf>
    <xf numFmtId="1" fontId="5" fillId="0" borderId="11" xfId="71" applyNumberFormat="1" applyFont="1" applyFill="1" applyBorder="1" applyAlignment="1">
      <alignment horizontal="center" vertical="center" shrinkToFit="1"/>
      <protection/>
    </xf>
    <xf numFmtId="1" fontId="5" fillId="0" borderId="11" xfId="51" applyNumberFormat="1" applyFont="1" applyFill="1" applyBorder="1" applyAlignment="1">
      <alignment horizontal="center" vertical="center" shrinkToFit="1"/>
      <protection/>
    </xf>
    <xf numFmtId="0" fontId="57" fillId="0" borderId="11" xfId="71" applyFont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left" vertical="center" indent="1" shrinkToFit="1"/>
      <protection/>
    </xf>
    <xf numFmtId="0" fontId="4" fillId="0" borderId="11" xfId="71" applyFont="1" applyFill="1" applyBorder="1" applyAlignment="1">
      <alignment horizontal="center" vertical="center" shrinkToFit="1"/>
      <protection/>
    </xf>
    <xf numFmtId="1" fontId="4" fillId="33" borderId="11" xfId="71" applyNumberFormat="1" applyFont="1" applyFill="1" applyBorder="1" applyAlignment="1">
      <alignment horizontal="center" vertical="center" shrinkToFit="1"/>
      <protection/>
    </xf>
    <xf numFmtId="1" fontId="4" fillId="0" borderId="11" xfId="71" applyNumberFormat="1" applyFont="1" applyBorder="1" applyAlignment="1">
      <alignment horizontal="center" vertical="center"/>
      <protection/>
    </xf>
    <xf numFmtId="1" fontId="4" fillId="0" borderId="11" xfId="51" applyNumberFormat="1" applyFont="1" applyBorder="1" applyAlignment="1">
      <alignment horizontal="center" vertical="center"/>
      <protection/>
    </xf>
    <xf numFmtId="1" fontId="4" fillId="33" borderId="11" xfId="51" applyNumberFormat="1" applyFont="1" applyFill="1" applyBorder="1" applyAlignment="1">
      <alignment horizontal="center" vertical="center" shrinkToFit="1"/>
      <protection/>
    </xf>
    <xf numFmtId="0" fontId="57" fillId="0" borderId="11" xfId="71" applyFont="1" applyFill="1" applyBorder="1" applyAlignment="1">
      <alignment horizontal="left" vertical="center" indent="1" shrinkToFit="1"/>
      <protection/>
    </xf>
    <xf numFmtId="0" fontId="4" fillId="0" borderId="11" xfId="71" applyFont="1" applyFill="1" applyBorder="1" applyAlignment="1">
      <alignment horizontal="left" vertical="center" indent="1"/>
      <protection/>
    </xf>
    <xf numFmtId="0" fontId="57" fillId="0" borderId="11" xfId="71" applyFont="1" applyFill="1" applyBorder="1" applyAlignment="1">
      <alignment horizontal="left" vertical="center" indent="1"/>
      <protection/>
    </xf>
    <xf numFmtId="0" fontId="6" fillId="33" borderId="11" xfId="71" applyFont="1" applyFill="1" applyBorder="1" applyAlignment="1">
      <alignment horizontal="center" vertical="center" shrinkToFit="1"/>
      <protection/>
    </xf>
    <xf numFmtId="1" fontId="6" fillId="33" borderId="11" xfId="71" applyNumberFormat="1" applyFont="1" applyFill="1" applyBorder="1" applyAlignment="1">
      <alignment horizontal="center" vertical="center" shrinkToFit="1"/>
      <protection/>
    </xf>
    <xf numFmtId="1" fontId="4" fillId="33" borderId="11" xfId="71" applyNumberFormat="1" applyFont="1" applyFill="1" applyBorder="1" applyAlignment="1">
      <alignment horizontal="center" vertical="center"/>
      <protection/>
    </xf>
    <xf numFmtId="1" fontId="4" fillId="33" borderId="11" xfId="51" applyNumberFormat="1" applyFont="1" applyFill="1" applyBorder="1" applyAlignment="1">
      <alignment horizontal="center" vertical="center"/>
      <protection/>
    </xf>
    <xf numFmtId="0" fontId="6" fillId="0" borderId="11" xfId="71" applyFont="1" applyFill="1" applyBorder="1" applyAlignment="1">
      <alignment horizontal="center" vertical="center" shrinkToFit="1"/>
      <protection/>
    </xf>
    <xf numFmtId="1" fontId="6" fillId="0" borderId="11" xfId="71" applyNumberFormat="1" applyFont="1" applyBorder="1" applyAlignment="1">
      <alignment horizontal="center" vertical="center"/>
      <protection/>
    </xf>
    <xf numFmtId="1" fontId="6" fillId="0" borderId="11" xfId="51" applyNumberFormat="1" applyFont="1" applyBorder="1" applyAlignment="1">
      <alignment horizontal="center" vertical="center"/>
      <protection/>
    </xf>
    <xf numFmtId="0" fontId="4" fillId="33" borderId="11" xfId="71" applyFont="1" applyFill="1" applyBorder="1" applyAlignment="1">
      <alignment horizontal="center" vertical="center" shrinkToFit="1"/>
      <protection/>
    </xf>
    <xf numFmtId="0" fontId="57" fillId="0" borderId="11" xfId="71" applyFont="1" applyFill="1" applyBorder="1" applyAlignment="1">
      <alignment horizontal="center" vertical="center"/>
      <protection/>
    </xf>
    <xf numFmtId="1" fontId="4" fillId="0" borderId="11" xfId="71" applyNumberFormat="1" applyFont="1" applyFill="1" applyBorder="1" applyAlignment="1">
      <alignment horizontal="center" vertical="center" shrinkToFit="1"/>
      <protection/>
    </xf>
    <xf numFmtId="1" fontId="4" fillId="0" borderId="11" xfId="51" applyNumberFormat="1" applyFont="1" applyFill="1" applyBorder="1" applyAlignment="1">
      <alignment horizontal="center" vertical="center" shrinkToFit="1"/>
      <protection/>
    </xf>
    <xf numFmtId="1" fontId="4" fillId="0" borderId="11" xfId="71" applyNumberFormat="1" applyFont="1" applyFill="1" applyBorder="1" applyAlignment="1">
      <alignment horizontal="center" vertical="center"/>
      <protection/>
    </xf>
    <xf numFmtId="1" fontId="4" fillId="0" borderId="11" xfId="51" applyNumberFormat="1" applyFont="1" applyFill="1" applyBorder="1" applyAlignment="1">
      <alignment horizontal="center" vertical="center"/>
      <protection/>
    </xf>
    <xf numFmtId="1" fontId="13" fillId="0" borderId="11" xfId="71" applyNumberFormat="1" applyFont="1" applyFill="1" applyBorder="1" applyAlignment="1">
      <alignment horizontal="center" vertical="center" wrapText="1" shrinkToFit="1"/>
      <protection/>
    </xf>
    <xf numFmtId="1" fontId="5" fillId="0" borderId="12" xfId="71" applyNumberFormat="1" applyFont="1" applyFill="1" applyBorder="1" applyAlignment="1">
      <alignment horizontal="center" vertical="center" wrapText="1" shrinkToFit="1"/>
      <protection/>
    </xf>
    <xf numFmtId="1" fontId="5" fillId="0" borderId="11" xfId="71" applyNumberFormat="1" applyFont="1" applyFill="1" applyBorder="1" applyAlignment="1">
      <alignment horizontal="center" vertical="center" wrapText="1" shrinkToFit="1"/>
      <protection/>
    </xf>
    <xf numFmtId="1" fontId="5" fillId="0" borderId="13" xfId="71" applyNumberFormat="1" applyFont="1" applyFill="1" applyBorder="1" applyAlignment="1">
      <alignment horizontal="center" vertical="center" wrapText="1" shrinkToFit="1"/>
      <protection/>
    </xf>
    <xf numFmtId="10" fontId="12" fillId="0" borderId="14" xfId="71" applyNumberFormat="1" applyFont="1" applyFill="1" applyBorder="1" applyAlignment="1">
      <alignment horizontal="center" vertical="center" wrapText="1" shrinkToFit="1"/>
      <protection/>
    </xf>
    <xf numFmtId="10" fontId="5" fillId="0" borderId="11" xfId="71" applyNumberFormat="1" applyFont="1" applyFill="1" applyBorder="1" applyAlignment="1">
      <alignment horizontal="center" vertical="center" wrapText="1" shrinkToFit="1"/>
      <protection/>
    </xf>
    <xf numFmtId="10" fontId="5" fillId="0" borderId="11" xfId="71" applyNumberFormat="1" applyFont="1" applyBorder="1" applyAlignment="1">
      <alignment horizontal="center" vertical="center"/>
      <protection/>
    </xf>
    <xf numFmtId="0" fontId="5" fillId="0" borderId="11" xfId="7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right" vertical="center"/>
      <protection/>
    </xf>
    <xf numFmtId="0" fontId="57" fillId="0" borderId="11" xfId="71" applyFont="1" applyBorder="1" applyAlignment="1">
      <alignment horizontal="right"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14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center" vertical="center"/>
      <protection/>
    </xf>
    <xf numFmtId="1" fontId="60" fillId="0" borderId="10" xfId="71" applyNumberFormat="1" applyFont="1" applyFill="1" applyBorder="1" applyAlignment="1">
      <alignment vertical="center"/>
      <protection/>
    </xf>
    <xf numFmtId="0" fontId="62" fillId="0" borderId="12" xfId="71" applyFont="1" applyBorder="1" applyAlignment="1">
      <alignment horizontal="center" vertical="center" wrapText="1"/>
      <protection/>
    </xf>
    <xf numFmtId="0" fontId="15" fillId="0" borderId="12" xfId="71" applyFont="1" applyFill="1" applyBorder="1" applyAlignment="1">
      <alignment horizontal="center" vertical="center" wrapText="1" shrinkToFit="1"/>
      <protection/>
    </xf>
    <xf numFmtId="0" fontId="15" fillId="0" borderId="11" xfId="71" applyFont="1" applyFill="1" applyBorder="1" applyAlignment="1">
      <alignment horizontal="center" vertical="center" wrapText="1"/>
      <protection/>
    </xf>
    <xf numFmtId="0" fontId="15" fillId="0" borderId="11" xfId="71" applyFont="1" applyFill="1" applyBorder="1" applyAlignment="1">
      <alignment horizontal="center" vertical="center" wrapText="1" shrinkToFit="1"/>
      <protection/>
    </xf>
    <xf numFmtId="0" fontId="15" fillId="0" borderId="11" xfId="71" applyFont="1" applyBorder="1" applyAlignment="1">
      <alignment horizontal="center" vertical="center" wrapText="1"/>
      <protection/>
    </xf>
    <xf numFmtId="0" fontId="62" fillId="0" borderId="11" xfId="71" applyFont="1" applyBorder="1" applyAlignment="1">
      <alignment horizontal="center" vertical="center"/>
      <protection/>
    </xf>
    <xf numFmtId="0" fontId="15" fillId="0" borderId="11" xfId="71" applyFont="1" applyFill="1" applyBorder="1" applyAlignment="1">
      <alignment horizontal="left" vertical="center" shrinkToFit="1"/>
      <protection/>
    </xf>
    <xf numFmtId="0" fontId="15" fillId="0" borderId="11" xfId="71" applyFont="1" applyFill="1" applyBorder="1" applyAlignment="1">
      <alignment horizontal="center" vertical="center" shrinkToFit="1"/>
      <protection/>
    </xf>
    <xf numFmtId="1" fontId="15" fillId="0" borderId="11" xfId="71" applyNumberFormat="1" applyFont="1" applyFill="1" applyBorder="1" applyAlignment="1">
      <alignment horizontal="center" vertical="center" shrinkToFit="1"/>
      <protection/>
    </xf>
    <xf numFmtId="1" fontId="15" fillId="0" borderId="11" xfId="51" applyNumberFormat="1" applyFont="1" applyFill="1" applyBorder="1" applyAlignment="1">
      <alignment horizontal="center" vertical="center" shrinkToFit="1"/>
      <protection/>
    </xf>
    <xf numFmtId="0" fontId="63" fillId="0" borderId="11" xfId="71" applyFont="1" applyBorder="1" applyAlignment="1">
      <alignment horizontal="center" vertical="center"/>
      <protection/>
    </xf>
    <xf numFmtId="0" fontId="14" fillId="0" borderId="11" xfId="71" applyFont="1" applyFill="1" applyBorder="1" applyAlignment="1">
      <alignment horizontal="left" vertical="center" indent="1" shrinkToFit="1"/>
      <protection/>
    </xf>
    <xf numFmtId="0" fontId="14" fillId="0" borderId="11" xfId="71" applyFont="1" applyFill="1" applyBorder="1" applyAlignment="1">
      <alignment horizontal="center" vertical="center" shrinkToFit="1"/>
      <protection/>
    </xf>
    <xf numFmtId="1" fontId="14" fillId="33" borderId="11" xfId="71" applyNumberFormat="1" applyFont="1" applyFill="1" applyBorder="1" applyAlignment="1">
      <alignment horizontal="center" vertical="center" shrinkToFit="1"/>
      <protection/>
    </xf>
    <xf numFmtId="1" fontId="14" fillId="0" borderId="11" xfId="71" applyNumberFormat="1" applyFont="1" applyBorder="1" applyAlignment="1">
      <alignment horizontal="center" vertical="center"/>
      <protection/>
    </xf>
    <xf numFmtId="1" fontId="14" fillId="0" borderId="11" xfId="51" applyNumberFormat="1" applyFont="1" applyBorder="1" applyAlignment="1">
      <alignment horizontal="center" vertical="center"/>
      <protection/>
    </xf>
    <xf numFmtId="1" fontId="14" fillId="33" borderId="11" xfId="51" applyNumberFormat="1" applyFont="1" applyFill="1" applyBorder="1" applyAlignment="1">
      <alignment horizontal="center" vertical="center" shrinkToFit="1"/>
      <protection/>
    </xf>
    <xf numFmtId="0" fontId="63" fillId="0" borderId="11" xfId="71" applyFont="1" applyFill="1" applyBorder="1" applyAlignment="1">
      <alignment horizontal="left" vertical="center" indent="1" shrinkToFit="1"/>
      <protection/>
    </xf>
    <xf numFmtId="1" fontId="15" fillId="0" borderId="0" xfId="71" applyNumberFormat="1" applyFont="1" applyFill="1" applyBorder="1" applyAlignment="1">
      <alignment horizontal="right" vertical="center" wrapText="1" shrinkToFit="1"/>
      <protection/>
    </xf>
    <xf numFmtId="1" fontId="15" fillId="0" borderId="11" xfId="71" applyNumberFormat="1" applyFont="1" applyFill="1" applyBorder="1" applyAlignment="1">
      <alignment horizontal="center" vertical="center" wrapText="1" shrinkToFit="1"/>
      <protection/>
    </xf>
    <xf numFmtId="1" fontId="15" fillId="0" borderId="12" xfId="71" applyNumberFormat="1" applyFont="1" applyFill="1" applyBorder="1" applyAlignment="1">
      <alignment horizontal="center" vertical="center" wrapText="1" shrinkToFit="1"/>
      <protection/>
    </xf>
    <xf numFmtId="10" fontId="15" fillId="0" borderId="11" xfId="71" applyNumberFormat="1" applyFont="1" applyBorder="1" applyAlignment="1">
      <alignment horizontal="center" vertical="center"/>
      <protection/>
    </xf>
    <xf numFmtId="0" fontId="15" fillId="0" borderId="11" xfId="71" applyFont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 wrapText="1" shrinkToFit="1"/>
      <protection/>
    </xf>
    <xf numFmtId="10" fontId="13" fillId="0" borderId="0" xfId="71" applyNumberFormat="1" applyFont="1" applyFill="1" applyBorder="1" applyAlignment="1">
      <alignment horizontal="center" vertical="center" wrapText="1"/>
      <protection/>
    </xf>
    <xf numFmtId="10" fontId="0" fillId="0" borderId="11" xfId="0" applyNumberFormat="1" applyFill="1" applyBorder="1" applyAlignment="1">
      <alignment horizontal="center" vertical="center" wrapText="1"/>
    </xf>
    <xf numFmtId="0" fontId="14" fillId="0" borderId="11" xfId="71" applyFont="1" applyBorder="1" applyAlignment="1">
      <alignment horizontal="center" vertical="center"/>
      <protection/>
    </xf>
    <xf numFmtId="0" fontId="14" fillId="0" borderId="11" xfId="71" applyFont="1" applyBorder="1" applyAlignment="1">
      <alignment horizontal="right" vertical="center"/>
      <protection/>
    </xf>
    <xf numFmtId="0" fontId="14" fillId="0" borderId="0" xfId="71" applyFont="1" applyFill="1" applyBorder="1" applyAlignment="1">
      <alignment horizontal="center" vertical="center" wrapText="1" shrinkToFit="1"/>
      <protection/>
    </xf>
    <xf numFmtId="10" fontId="0" fillId="0" borderId="0" xfId="0" applyNumberFormat="1" applyFill="1" applyBorder="1" applyAlignment="1">
      <alignment horizontal="center" vertical="center" wrapText="1"/>
    </xf>
    <xf numFmtId="0" fontId="63" fillId="0" borderId="0" xfId="71" applyFont="1" applyFill="1" applyBorder="1" applyAlignment="1">
      <alignment horizontal="center" vertical="center" wrapText="1" shrinkToFi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63" fillId="0" borderId="0" xfId="71" applyFont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62" fillId="0" borderId="11" xfId="71" applyFont="1" applyBorder="1" applyAlignment="1">
      <alignment horizontal="center" vertical="center" wrapText="1"/>
      <protection/>
    </xf>
    <xf numFmtId="0" fontId="15" fillId="0" borderId="11" xfId="71" applyFont="1" applyFill="1" applyBorder="1" applyAlignment="1">
      <alignment horizontal="left" vertical="center" wrapText="1" shrinkToFit="1"/>
      <protection/>
    </xf>
    <xf numFmtId="180" fontId="15" fillId="0" borderId="11" xfId="71" applyNumberFormat="1" applyFont="1" applyFill="1" applyBorder="1" applyAlignment="1">
      <alignment horizontal="center" vertical="center" shrinkToFit="1"/>
      <protection/>
    </xf>
    <xf numFmtId="0" fontId="14" fillId="0" borderId="11" xfId="71" applyFont="1" applyFill="1" applyBorder="1" applyAlignment="1">
      <alignment horizontal="left" vertical="center" indent="1"/>
      <protection/>
    </xf>
    <xf numFmtId="0" fontId="63" fillId="0" borderId="11" xfId="71" applyFont="1" applyFill="1" applyBorder="1" applyAlignment="1">
      <alignment horizontal="left" vertical="center" indent="1"/>
      <protection/>
    </xf>
    <xf numFmtId="0" fontId="17" fillId="33" borderId="11" xfId="71" applyFont="1" applyFill="1" applyBorder="1" applyAlignment="1">
      <alignment horizontal="center" vertical="center" shrinkToFit="1"/>
      <protection/>
    </xf>
    <xf numFmtId="1" fontId="17" fillId="33" borderId="11" xfId="71" applyNumberFormat="1" applyFont="1" applyFill="1" applyBorder="1" applyAlignment="1">
      <alignment horizontal="center" vertical="center" shrinkToFit="1"/>
      <protection/>
    </xf>
    <xf numFmtId="1" fontId="14" fillId="33" borderId="11" xfId="71" applyNumberFormat="1" applyFont="1" applyFill="1" applyBorder="1" applyAlignment="1">
      <alignment horizontal="center" vertical="center"/>
      <protection/>
    </xf>
    <xf numFmtId="1" fontId="14" fillId="33" borderId="11" xfId="51" applyNumberFormat="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 shrinkToFit="1"/>
      <protection/>
    </xf>
    <xf numFmtId="1" fontId="17" fillId="0" borderId="11" xfId="71" applyNumberFormat="1" applyFont="1" applyBorder="1" applyAlignment="1">
      <alignment horizontal="center" vertical="center"/>
      <protection/>
    </xf>
    <xf numFmtId="1" fontId="17" fillId="0" borderId="11" xfId="51" applyNumberFormat="1" applyFont="1" applyBorder="1" applyAlignment="1">
      <alignment horizontal="center" vertical="center"/>
      <protection/>
    </xf>
    <xf numFmtId="0" fontId="14" fillId="33" borderId="11" xfId="71" applyFont="1" applyFill="1" applyBorder="1" applyAlignment="1">
      <alignment horizontal="center" vertical="center" shrinkToFit="1"/>
      <protection/>
    </xf>
    <xf numFmtId="0" fontId="63" fillId="0" borderId="11" xfId="71" applyFont="1" applyFill="1" applyBorder="1" applyAlignment="1">
      <alignment horizontal="center" vertical="center"/>
      <protection/>
    </xf>
    <xf numFmtId="1" fontId="14" fillId="0" borderId="11" xfId="71" applyNumberFormat="1" applyFont="1" applyFill="1" applyBorder="1" applyAlignment="1">
      <alignment horizontal="center" vertical="center" shrinkToFit="1"/>
      <protection/>
    </xf>
    <xf numFmtId="1" fontId="14" fillId="0" borderId="11" xfId="51" applyNumberFormat="1" applyFont="1" applyFill="1" applyBorder="1" applyAlignment="1">
      <alignment horizontal="center" vertical="center" shrinkToFit="1"/>
      <protection/>
    </xf>
    <xf numFmtId="1" fontId="14" fillId="0" borderId="11" xfId="71" applyNumberFormat="1" applyFont="1" applyFill="1" applyBorder="1" applyAlignment="1">
      <alignment horizontal="center" vertical="center"/>
      <protection/>
    </xf>
    <xf numFmtId="1" fontId="14" fillId="0" borderId="11" xfId="51" applyNumberFormat="1" applyFont="1" applyFill="1" applyBorder="1" applyAlignment="1">
      <alignment horizontal="center" vertical="center"/>
      <protection/>
    </xf>
    <xf numFmtId="10" fontId="15" fillId="0" borderId="11" xfId="71" applyNumberFormat="1" applyFont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horizontal="center" vertical="center" wrapText="1"/>
      <protection/>
    </xf>
    <xf numFmtId="0" fontId="63" fillId="0" borderId="0" xfId="71" applyFont="1" applyFill="1" applyBorder="1" applyAlignment="1">
      <alignment horizontal="center" vertical="center" wrapText="1"/>
      <protection/>
    </xf>
    <xf numFmtId="0" fontId="62" fillId="0" borderId="0" xfId="71" applyFont="1" applyFill="1" applyBorder="1" applyAlignment="1">
      <alignment horizontal="center" vertical="center" wrapText="1" shrinkToFit="1"/>
      <protection/>
    </xf>
    <xf numFmtId="0" fontId="14" fillId="0" borderId="11" xfId="71" applyFont="1" applyFill="1" applyBorder="1" applyAlignment="1">
      <alignment horizontal="right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14 2" xfId="70"/>
    <cellStyle name="常规 2" xfId="71"/>
    <cellStyle name="常规 3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L8" sqref="L8"/>
    </sheetView>
  </sheetViews>
  <sheetFormatPr defaultColWidth="12.421875" defaultRowHeight="15"/>
  <cols>
    <col min="1" max="1" width="10.57421875" style="6" customWidth="1"/>
    <col min="2" max="2" width="25.57421875" style="9" customWidth="1"/>
    <col min="3" max="4" width="12.421875" style="9" hidden="1" customWidth="1"/>
    <col min="5" max="5" width="13.8515625" style="9" hidden="1" customWidth="1"/>
    <col min="6" max="6" width="12.421875" style="9" hidden="1" customWidth="1"/>
    <col min="7" max="7" width="13.421875" style="9" hidden="1" customWidth="1"/>
    <col min="8" max="8" width="13.8515625" style="9" hidden="1" customWidth="1"/>
    <col min="9" max="9" width="16.7109375" style="10" hidden="1" customWidth="1"/>
    <col min="10" max="10" width="25.57421875" style="5" customWidth="1"/>
    <col min="11" max="11" width="25.57421875" style="11" hidden="1" customWidth="1"/>
    <col min="12" max="12" width="25.57421875" style="11" customWidth="1"/>
    <col min="13" max="16384" width="12.421875" style="11" customWidth="1"/>
  </cols>
  <sheetData>
    <row r="1" spans="1:12" s="1" customFormat="1" ht="9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30" customHeight="1">
      <c r="A2" s="13"/>
      <c r="B2" s="14"/>
      <c r="C2" s="15"/>
      <c r="D2" s="16"/>
      <c r="E2" s="17"/>
      <c r="F2" s="17"/>
      <c r="G2" s="17"/>
      <c r="H2" s="70"/>
      <c r="I2" s="70"/>
      <c r="J2" s="70"/>
      <c r="L2" s="89" t="s">
        <v>1</v>
      </c>
    </row>
    <row r="3" spans="1:12" s="67" customFormat="1" ht="4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6</v>
      </c>
      <c r="F3" s="75" t="s">
        <v>7</v>
      </c>
      <c r="G3" s="75" t="s">
        <v>8</v>
      </c>
      <c r="H3" s="75"/>
      <c r="I3" s="90" t="s">
        <v>9</v>
      </c>
      <c r="J3" s="91" t="s">
        <v>10</v>
      </c>
      <c r="K3" s="90" t="s">
        <v>11</v>
      </c>
      <c r="L3" s="90" t="s">
        <v>12</v>
      </c>
    </row>
    <row r="4" spans="1:12" s="102" customFormat="1" ht="30" customHeight="1">
      <c r="A4" s="106"/>
      <c r="B4" s="107" t="s">
        <v>13</v>
      </c>
      <c r="C4" s="108">
        <f>SUM(C5:C44)</f>
        <v>2745392</v>
      </c>
      <c r="D4" s="108">
        <f aca="true" t="shared" si="0" ref="D4:I4">SUM(D5:D44)</f>
        <v>2624</v>
      </c>
      <c r="E4" s="108">
        <f t="shared" si="0"/>
        <v>428924</v>
      </c>
      <c r="F4" s="108">
        <f t="shared" si="0"/>
        <v>474</v>
      </c>
      <c r="G4" s="108">
        <f t="shared" si="0"/>
        <v>175691</v>
      </c>
      <c r="H4" s="108">
        <f t="shared" si="0"/>
        <v>230</v>
      </c>
      <c r="I4" s="108">
        <f t="shared" si="0"/>
        <v>2540888</v>
      </c>
      <c r="J4" s="124">
        <f>J5+J14+J27+J32+J35+J38+J41+J43</f>
        <v>1</v>
      </c>
      <c r="K4" s="75">
        <f>K5+K14+K27+K32+K35+K38+K41+K43</f>
        <v>5000</v>
      </c>
      <c r="L4" s="75">
        <f>SUM(L5,L14,L27,L32,L35,L38,L41,L43)</f>
        <v>6500.000000000001</v>
      </c>
    </row>
    <row r="5" spans="1:15" s="68" customFormat="1" ht="30" customHeight="1">
      <c r="A5" s="76" t="s">
        <v>14</v>
      </c>
      <c r="B5" s="77" t="s">
        <v>15</v>
      </c>
      <c r="C5" s="78"/>
      <c r="D5" s="79"/>
      <c r="E5" s="79"/>
      <c r="F5" s="80"/>
      <c r="G5" s="79"/>
      <c r="H5" s="79"/>
      <c r="I5" s="79"/>
      <c r="J5" s="92">
        <f>SUM(J6:J13)</f>
        <v>0.3713</v>
      </c>
      <c r="K5" s="93">
        <f>SUM(K6:K13)</f>
        <v>1856.5</v>
      </c>
      <c r="L5" s="93">
        <f>SUM(L6:L13)</f>
        <v>2413.45</v>
      </c>
      <c r="N5" s="94"/>
      <c r="O5" s="95"/>
    </row>
    <row r="6" spans="1:15" s="69" customFormat="1" ht="30" customHeight="1">
      <c r="A6" s="81">
        <v>1</v>
      </c>
      <c r="B6" s="82" t="s">
        <v>16</v>
      </c>
      <c r="C6" s="83">
        <v>157494</v>
      </c>
      <c r="D6" s="84">
        <v>138</v>
      </c>
      <c r="E6" s="85">
        <v>40014</v>
      </c>
      <c r="F6" s="86">
        <v>20</v>
      </c>
      <c r="G6" s="84">
        <v>5363</v>
      </c>
      <c r="H6" s="84">
        <v>7</v>
      </c>
      <c r="I6" s="83">
        <v>157494</v>
      </c>
      <c r="J6" s="96">
        <v>0.061</v>
      </c>
      <c r="K6" s="97">
        <f>5000*J6</f>
        <v>305</v>
      </c>
      <c r="L6" s="98">
        <f>6500*J6</f>
        <v>396.5</v>
      </c>
      <c r="N6" s="99"/>
      <c r="O6" s="100"/>
    </row>
    <row r="7" spans="1:15" s="69" customFormat="1" ht="30" customHeight="1">
      <c r="A7" s="81">
        <v>2</v>
      </c>
      <c r="B7" s="82" t="s">
        <v>17</v>
      </c>
      <c r="C7" s="83">
        <v>282790</v>
      </c>
      <c r="D7" s="84">
        <v>301</v>
      </c>
      <c r="E7" s="85">
        <v>43862</v>
      </c>
      <c r="F7" s="86">
        <v>52</v>
      </c>
      <c r="G7" s="84">
        <v>7575</v>
      </c>
      <c r="H7" s="84">
        <v>10</v>
      </c>
      <c r="I7" s="83">
        <v>282790</v>
      </c>
      <c r="J7" s="96">
        <v>0.0926</v>
      </c>
      <c r="K7" s="97">
        <f aca="true" t="shared" si="1" ref="K7:K44">5000*J7</f>
        <v>463</v>
      </c>
      <c r="L7" s="98">
        <f aca="true" t="shared" si="2" ref="L7:L13">6500*J7</f>
        <v>601.9</v>
      </c>
      <c r="N7" s="99"/>
      <c r="O7" s="100"/>
    </row>
    <row r="8" spans="1:15" s="69" customFormat="1" ht="30" customHeight="1">
      <c r="A8" s="81">
        <v>3</v>
      </c>
      <c r="B8" s="82" t="s">
        <v>18</v>
      </c>
      <c r="C8" s="83">
        <v>125024</v>
      </c>
      <c r="D8" s="84">
        <v>133</v>
      </c>
      <c r="E8" s="85">
        <v>7705</v>
      </c>
      <c r="F8" s="86">
        <v>20</v>
      </c>
      <c r="G8" s="84">
        <v>8111</v>
      </c>
      <c r="H8" s="84">
        <v>8</v>
      </c>
      <c r="I8" s="83">
        <v>125024</v>
      </c>
      <c r="J8" s="96">
        <v>0.046</v>
      </c>
      <c r="K8" s="97">
        <f t="shared" si="1"/>
        <v>230</v>
      </c>
      <c r="L8" s="98">
        <f t="shared" si="2"/>
        <v>299</v>
      </c>
      <c r="N8" s="99"/>
      <c r="O8" s="100"/>
    </row>
    <row r="9" spans="1:15" s="69" customFormat="1" ht="30" customHeight="1">
      <c r="A9" s="81">
        <v>4</v>
      </c>
      <c r="B9" s="82" t="s">
        <v>19</v>
      </c>
      <c r="C9" s="83">
        <v>129444</v>
      </c>
      <c r="D9" s="84">
        <v>169</v>
      </c>
      <c r="E9" s="85">
        <v>9142</v>
      </c>
      <c r="F9" s="86">
        <v>15</v>
      </c>
      <c r="G9" s="84">
        <v>7610</v>
      </c>
      <c r="H9" s="84">
        <v>9</v>
      </c>
      <c r="I9" s="83">
        <v>129444</v>
      </c>
      <c r="J9" s="96">
        <v>0.0415</v>
      </c>
      <c r="K9" s="97">
        <f t="shared" si="1"/>
        <v>207.5</v>
      </c>
      <c r="L9" s="98">
        <f t="shared" si="2"/>
        <v>269.75</v>
      </c>
      <c r="N9" s="99"/>
      <c r="O9" s="100"/>
    </row>
    <row r="10" spans="1:15" s="69" customFormat="1" ht="30" customHeight="1">
      <c r="A10" s="81">
        <v>5</v>
      </c>
      <c r="B10" s="82" t="s">
        <v>20</v>
      </c>
      <c r="C10" s="83">
        <v>82145</v>
      </c>
      <c r="D10" s="84">
        <v>97</v>
      </c>
      <c r="E10" s="85">
        <v>8047</v>
      </c>
      <c r="F10" s="86">
        <v>16</v>
      </c>
      <c r="G10" s="84">
        <v>4633</v>
      </c>
      <c r="H10" s="84">
        <v>5</v>
      </c>
      <c r="I10" s="83">
        <v>82145</v>
      </c>
      <c r="J10" s="96">
        <v>0.0319</v>
      </c>
      <c r="K10" s="97">
        <f t="shared" si="1"/>
        <v>159.5</v>
      </c>
      <c r="L10" s="98">
        <f t="shared" si="2"/>
        <v>207.35</v>
      </c>
      <c r="N10" s="99"/>
      <c r="O10" s="100"/>
    </row>
    <row r="11" spans="1:15" s="69" customFormat="1" ht="30" customHeight="1">
      <c r="A11" s="81">
        <v>6</v>
      </c>
      <c r="B11" s="82" t="s">
        <v>21</v>
      </c>
      <c r="C11" s="83">
        <v>128079</v>
      </c>
      <c r="D11" s="84">
        <v>138</v>
      </c>
      <c r="E11" s="85">
        <v>19175</v>
      </c>
      <c r="F11" s="86">
        <v>25</v>
      </c>
      <c r="G11" s="84">
        <v>9089</v>
      </c>
      <c r="H11" s="84">
        <v>10</v>
      </c>
      <c r="I11" s="83">
        <v>128079</v>
      </c>
      <c r="J11" s="96">
        <v>0.0483</v>
      </c>
      <c r="K11" s="97">
        <f t="shared" si="1"/>
        <v>241.5</v>
      </c>
      <c r="L11" s="98">
        <f t="shared" si="2"/>
        <v>313.95000000000005</v>
      </c>
      <c r="N11" s="99"/>
      <c r="O11" s="100"/>
    </row>
    <row r="12" spans="1:15" s="69" customFormat="1" ht="30" customHeight="1">
      <c r="A12" s="81">
        <v>7</v>
      </c>
      <c r="B12" s="82" t="s">
        <v>22</v>
      </c>
      <c r="C12" s="83">
        <v>13168</v>
      </c>
      <c r="D12" s="84">
        <v>23</v>
      </c>
      <c r="E12" s="84"/>
      <c r="F12" s="87"/>
      <c r="G12" s="84">
        <v>457</v>
      </c>
      <c r="H12" s="84"/>
      <c r="I12" s="83">
        <v>13168</v>
      </c>
      <c r="J12" s="96">
        <v>0.0022</v>
      </c>
      <c r="K12" s="97">
        <f t="shared" si="1"/>
        <v>11</v>
      </c>
      <c r="L12" s="98">
        <f t="shared" si="2"/>
        <v>14.3</v>
      </c>
      <c r="N12" s="99"/>
      <c r="O12" s="100"/>
    </row>
    <row r="13" spans="1:15" s="69" customFormat="1" ht="30" customHeight="1">
      <c r="A13" s="81">
        <v>8</v>
      </c>
      <c r="B13" s="88" t="s">
        <v>23</v>
      </c>
      <c r="C13" s="83">
        <v>114043</v>
      </c>
      <c r="D13" s="84">
        <v>78</v>
      </c>
      <c r="E13" s="85">
        <v>45270</v>
      </c>
      <c r="F13" s="86">
        <v>26</v>
      </c>
      <c r="G13" s="84">
        <v>4893</v>
      </c>
      <c r="H13" s="84">
        <v>6</v>
      </c>
      <c r="I13" s="83">
        <v>114043</v>
      </c>
      <c r="J13" s="96">
        <v>0.0478</v>
      </c>
      <c r="K13" s="97">
        <f t="shared" si="1"/>
        <v>239</v>
      </c>
      <c r="L13" s="98">
        <f t="shared" si="2"/>
        <v>310.7</v>
      </c>
      <c r="N13" s="101"/>
      <c r="O13" s="100"/>
    </row>
    <row r="14" spans="1:15" s="68" customFormat="1" ht="30" customHeight="1">
      <c r="A14" s="76" t="s">
        <v>24</v>
      </c>
      <c r="B14" s="77" t="s">
        <v>25</v>
      </c>
      <c r="C14" s="108"/>
      <c r="D14" s="108"/>
      <c r="E14" s="79"/>
      <c r="F14" s="80"/>
      <c r="G14" s="79"/>
      <c r="H14" s="79"/>
      <c r="I14" s="79"/>
      <c r="J14" s="92">
        <f>SUM(J15:J26)</f>
        <v>0.476</v>
      </c>
      <c r="K14" s="93">
        <f>SUM(K15:K26)</f>
        <v>2380</v>
      </c>
      <c r="L14" s="93">
        <f>SUM(L15:L26)</f>
        <v>3094.0000000000005</v>
      </c>
      <c r="N14" s="94"/>
      <c r="O14" s="125"/>
    </row>
    <row r="15" spans="1:15" s="69" customFormat="1" ht="30" customHeight="1">
      <c r="A15" s="81">
        <v>9</v>
      </c>
      <c r="B15" s="82" t="s">
        <v>26</v>
      </c>
      <c r="C15" s="83">
        <v>105274</v>
      </c>
      <c r="D15" s="84">
        <v>91</v>
      </c>
      <c r="E15" s="85">
        <v>13945</v>
      </c>
      <c r="F15" s="86">
        <v>25</v>
      </c>
      <c r="G15" s="84">
        <v>8177</v>
      </c>
      <c r="H15" s="84">
        <v>10</v>
      </c>
      <c r="I15" s="83">
        <v>105274</v>
      </c>
      <c r="J15" s="96">
        <v>0.0414</v>
      </c>
      <c r="K15" s="97">
        <f t="shared" si="1"/>
        <v>207</v>
      </c>
      <c r="L15" s="98">
        <f>6500*J15</f>
        <v>269.1</v>
      </c>
      <c r="N15" s="99"/>
      <c r="O15" s="100"/>
    </row>
    <row r="16" spans="1:15" s="69" customFormat="1" ht="30" customHeight="1">
      <c r="A16" s="81">
        <v>10</v>
      </c>
      <c r="B16" s="82" t="s">
        <v>27</v>
      </c>
      <c r="C16" s="83">
        <v>129614</v>
      </c>
      <c r="D16" s="84">
        <v>120</v>
      </c>
      <c r="E16" s="85">
        <v>14715</v>
      </c>
      <c r="F16" s="86">
        <v>46</v>
      </c>
      <c r="G16" s="84">
        <v>9159</v>
      </c>
      <c r="H16" s="84">
        <v>12</v>
      </c>
      <c r="I16" s="83">
        <v>129614</v>
      </c>
      <c r="J16" s="96">
        <v>0.0591</v>
      </c>
      <c r="K16" s="97">
        <f t="shared" si="1"/>
        <v>295.5</v>
      </c>
      <c r="L16" s="98">
        <f aca="true" t="shared" si="3" ref="L16:L26">6500*J16</f>
        <v>384.15</v>
      </c>
      <c r="N16" s="99"/>
      <c r="O16" s="100"/>
    </row>
    <row r="17" spans="1:15" s="69" customFormat="1" ht="30" customHeight="1">
      <c r="A17" s="81">
        <v>11</v>
      </c>
      <c r="B17" s="109" t="s">
        <v>28</v>
      </c>
      <c r="C17" s="83">
        <v>132235</v>
      </c>
      <c r="D17" s="84">
        <v>118</v>
      </c>
      <c r="E17" s="85">
        <v>34511</v>
      </c>
      <c r="F17" s="86">
        <v>30</v>
      </c>
      <c r="G17" s="84">
        <v>5532</v>
      </c>
      <c r="H17" s="84">
        <v>6</v>
      </c>
      <c r="I17" s="83">
        <v>132235</v>
      </c>
      <c r="J17" s="96">
        <v>0.0503</v>
      </c>
      <c r="K17" s="97">
        <f t="shared" si="1"/>
        <v>251.5</v>
      </c>
      <c r="L17" s="98">
        <f t="shared" si="3"/>
        <v>326.95</v>
      </c>
      <c r="N17" s="126"/>
      <c r="O17" s="100"/>
    </row>
    <row r="18" spans="1:15" s="69" customFormat="1" ht="30" customHeight="1">
      <c r="A18" s="81">
        <v>12</v>
      </c>
      <c r="B18" s="82" t="s">
        <v>29</v>
      </c>
      <c r="C18" s="83">
        <v>259297</v>
      </c>
      <c r="D18" s="84">
        <v>223</v>
      </c>
      <c r="E18" s="85">
        <v>31321</v>
      </c>
      <c r="F18" s="86">
        <v>20</v>
      </c>
      <c r="G18" s="84">
        <v>11004</v>
      </c>
      <c r="H18" s="84">
        <v>20</v>
      </c>
      <c r="I18" s="83">
        <v>259297</v>
      </c>
      <c r="J18" s="96">
        <v>0.0819</v>
      </c>
      <c r="K18" s="97">
        <f t="shared" si="1"/>
        <v>409.5</v>
      </c>
      <c r="L18" s="98">
        <f t="shared" si="3"/>
        <v>532.35</v>
      </c>
      <c r="N18" s="99"/>
      <c r="O18" s="100"/>
    </row>
    <row r="19" spans="1:15" s="69" customFormat="1" ht="30" customHeight="1">
      <c r="A19" s="81">
        <v>13</v>
      </c>
      <c r="B19" s="82" t="s">
        <v>30</v>
      </c>
      <c r="C19" s="83">
        <v>168544</v>
      </c>
      <c r="D19" s="84">
        <v>171</v>
      </c>
      <c r="E19" s="85">
        <v>32535</v>
      </c>
      <c r="F19" s="86">
        <v>20</v>
      </c>
      <c r="G19" s="84">
        <v>5528</v>
      </c>
      <c r="H19" s="84">
        <v>9</v>
      </c>
      <c r="I19" s="83">
        <v>168544</v>
      </c>
      <c r="J19" s="96">
        <v>0.06</v>
      </c>
      <c r="K19" s="97">
        <f t="shared" si="1"/>
        <v>300</v>
      </c>
      <c r="L19" s="98">
        <f t="shared" si="3"/>
        <v>390</v>
      </c>
      <c r="N19" s="99"/>
      <c r="O19" s="100"/>
    </row>
    <row r="20" spans="1:15" s="69" customFormat="1" ht="30" customHeight="1">
      <c r="A20" s="81">
        <v>14</v>
      </c>
      <c r="B20" s="82" t="s">
        <v>31</v>
      </c>
      <c r="C20" s="83">
        <v>59216</v>
      </c>
      <c r="D20" s="84">
        <v>41</v>
      </c>
      <c r="E20" s="85">
        <v>15030</v>
      </c>
      <c r="F20" s="86">
        <v>10</v>
      </c>
      <c r="G20" s="84">
        <v>3647</v>
      </c>
      <c r="H20" s="84">
        <v>5</v>
      </c>
      <c r="I20" s="83">
        <v>59216</v>
      </c>
      <c r="J20" s="96">
        <v>0.0256</v>
      </c>
      <c r="K20" s="97">
        <f t="shared" si="1"/>
        <v>128</v>
      </c>
      <c r="L20" s="98">
        <f t="shared" si="3"/>
        <v>166.4</v>
      </c>
      <c r="N20" s="99"/>
      <c r="O20" s="100"/>
    </row>
    <row r="21" spans="1:15" s="69" customFormat="1" ht="30" customHeight="1">
      <c r="A21" s="81">
        <v>15</v>
      </c>
      <c r="B21" s="82" t="s">
        <v>32</v>
      </c>
      <c r="C21" s="83">
        <v>137247</v>
      </c>
      <c r="D21" s="84">
        <v>160</v>
      </c>
      <c r="E21" s="85">
        <v>10760</v>
      </c>
      <c r="F21" s="86">
        <v>20</v>
      </c>
      <c r="G21" s="84">
        <v>6861</v>
      </c>
      <c r="H21" s="84">
        <v>15</v>
      </c>
      <c r="I21" s="83">
        <v>137247</v>
      </c>
      <c r="J21" s="96">
        <v>0.049</v>
      </c>
      <c r="K21" s="97">
        <f t="shared" si="1"/>
        <v>245</v>
      </c>
      <c r="L21" s="98">
        <f t="shared" si="3"/>
        <v>318.5</v>
      </c>
      <c r="N21" s="99"/>
      <c r="O21" s="100"/>
    </row>
    <row r="22" spans="1:15" s="69" customFormat="1" ht="30" customHeight="1">
      <c r="A22" s="81">
        <v>16</v>
      </c>
      <c r="B22" s="109" t="s">
        <v>33</v>
      </c>
      <c r="C22" s="83">
        <v>17102</v>
      </c>
      <c r="D22" s="84">
        <v>39</v>
      </c>
      <c r="E22" s="85">
        <v>1742</v>
      </c>
      <c r="F22" s="86">
        <v>12</v>
      </c>
      <c r="G22" s="84">
        <v>1038</v>
      </c>
      <c r="H22" s="84">
        <v>3</v>
      </c>
      <c r="I22" s="83">
        <v>17102</v>
      </c>
      <c r="J22" s="96">
        <v>0.0123</v>
      </c>
      <c r="K22" s="97">
        <f t="shared" si="1"/>
        <v>61.5</v>
      </c>
      <c r="L22" s="98">
        <f t="shared" si="3"/>
        <v>79.95</v>
      </c>
      <c r="N22" s="127"/>
      <c r="O22" s="100"/>
    </row>
    <row r="23" spans="1:15" s="103" customFormat="1" ht="30" customHeight="1">
      <c r="A23" s="81">
        <v>17</v>
      </c>
      <c r="B23" s="110" t="s">
        <v>34</v>
      </c>
      <c r="C23" s="111">
        <v>40489</v>
      </c>
      <c r="D23" s="112">
        <v>32</v>
      </c>
      <c r="E23" s="113">
        <v>5879</v>
      </c>
      <c r="F23" s="114">
        <v>12</v>
      </c>
      <c r="G23" s="84">
        <v>10057</v>
      </c>
      <c r="H23" s="84">
        <v>10</v>
      </c>
      <c r="I23" s="111">
        <v>40489</v>
      </c>
      <c r="J23" s="96">
        <v>0.0121</v>
      </c>
      <c r="K23" s="97">
        <f t="shared" si="1"/>
        <v>60.5</v>
      </c>
      <c r="L23" s="98">
        <f t="shared" si="3"/>
        <v>78.64999999999999</v>
      </c>
      <c r="N23" s="127"/>
      <c r="O23" s="100"/>
    </row>
    <row r="24" spans="1:15" s="103" customFormat="1" ht="30" customHeight="1">
      <c r="A24" s="81">
        <v>18</v>
      </c>
      <c r="B24" s="110" t="s">
        <v>35</v>
      </c>
      <c r="C24" s="115">
        <v>53672</v>
      </c>
      <c r="D24" s="112">
        <v>44</v>
      </c>
      <c r="E24" s="116">
        <v>13994</v>
      </c>
      <c r="F24" s="117">
        <v>11</v>
      </c>
      <c r="G24" s="84">
        <v>4673</v>
      </c>
      <c r="H24" s="84">
        <v>8</v>
      </c>
      <c r="I24" s="115">
        <v>53672</v>
      </c>
      <c r="J24" s="96">
        <v>0.0252</v>
      </c>
      <c r="K24" s="97">
        <f t="shared" si="1"/>
        <v>126</v>
      </c>
      <c r="L24" s="98">
        <f t="shared" si="3"/>
        <v>163.8</v>
      </c>
      <c r="N24" s="127"/>
      <c r="O24" s="100"/>
    </row>
    <row r="25" spans="1:15" s="103" customFormat="1" ht="30" customHeight="1">
      <c r="A25" s="81">
        <v>19</v>
      </c>
      <c r="B25" s="110" t="s">
        <v>36</v>
      </c>
      <c r="C25" s="115">
        <v>87767</v>
      </c>
      <c r="D25" s="112">
        <v>117</v>
      </c>
      <c r="E25" s="116">
        <v>5049</v>
      </c>
      <c r="F25" s="117">
        <v>10</v>
      </c>
      <c r="G25" s="84">
        <v>6671</v>
      </c>
      <c r="H25" s="84">
        <v>8</v>
      </c>
      <c r="I25" s="115">
        <v>87767</v>
      </c>
      <c r="J25" s="96">
        <v>0.03</v>
      </c>
      <c r="K25" s="97">
        <f t="shared" si="1"/>
        <v>150</v>
      </c>
      <c r="L25" s="98">
        <f t="shared" si="3"/>
        <v>195</v>
      </c>
      <c r="N25" s="127"/>
      <c r="O25" s="100"/>
    </row>
    <row r="26" spans="1:15" s="103" customFormat="1" ht="30" customHeight="1">
      <c r="A26" s="81">
        <v>20</v>
      </c>
      <c r="B26" s="110" t="s">
        <v>37</v>
      </c>
      <c r="C26" s="115">
        <v>82555</v>
      </c>
      <c r="D26" s="112">
        <v>66</v>
      </c>
      <c r="E26" s="116">
        <v>8363</v>
      </c>
      <c r="F26" s="117">
        <v>12</v>
      </c>
      <c r="G26" s="84">
        <v>6409</v>
      </c>
      <c r="H26" s="84">
        <v>8</v>
      </c>
      <c r="I26" s="115">
        <v>82555</v>
      </c>
      <c r="J26" s="96">
        <v>0.0291</v>
      </c>
      <c r="K26" s="97">
        <f t="shared" si="1"/>
        <v>145.5</v>
      </c>
      <c r="L26" s="98">
        <f t="shared" si="3"/>
        <v>189.15</v>
      </c>
      <c r="N26" s="127"/>
      <c r="O26" s="100"/>
    </row>
    <row r="27" spans="1:15" s="68" customFormat="1" ht="30" customHeight="1">
      <c r="A27" s="76" t="s">
        <v>38</v>
      </c>
      <c r="B27" s="77" t="s">
        <v>39</v>
      </c>
      <c r="C27" s="79"/>
      <c r="D27" s="79"/>
      <c r="E27" s="79"/>
      <c r="F27" s="80"/>
      <c r="G27" s="79"/>
      <c r="H27" s="79"/>
      <c r="I27" s="79"/>
      <c r="J27" s="92">
        <f>SUM(J28:J31)</f>
        <v>0.08839999999999999</v>
      </c>
      <c r="K27" s="93">
        <f>SUM(K28:K31)</f>
        <v>442</v>
      </c>
      <c r="L27" s="93">
        <f>SUM(L28:L31)</f>
        <v>574.5999999999999</v>
      </c>
      <c r="N27" s="128"/>
      <c r="O27" s="100"/>
    </row>
    <row r="28" spans="1:15" s="69" customFormat="1" ht="30" customHeight="1">
      <c r="A28" s="81">
        <v>21</v>
      </c>
      <c r="B28" s="82" t="s">
        <v>40</v>
      </c>
      <c r="C28" s="83">
        <v>114766</v>
      </c>
      <c r="D28" s="84">
        <v>32</v>
      </c>
      <c r="E28" s="85">
        <v>14752</v>
      </c>
      <c r="F28" s="86">
        <v>5</v>
      </c>
      <c r="G28" s="84">
        <v>5565</v>
      </c>
      <c r="H28" s="84">
        <v>6</v>
      </c>
      <c r="I28" s="120"/>
      <c r="J28" s="96">
        <v>0.0341</v>
      </c>
      <c r="K28" s="97">
        <f t="shared" si="1"/>
        <v>170.5</v>
      </c>
      <c r="L28" s="98">
        <f>6500*J28</f>
        <v>221.64999999999998</v>
      </c>
      <c r="N28" s="101"/>
      <c r="O28" s="100"/>
    </row>
    <row r="29" spans="1:15" s="69" customFormat="1" ht="30" customHeight="1">
      <c r="A29" s="81">
        <v>22</v>
      </c>
      <c r="B29" s="82" t="s">
        <v>41</v>
      </c>
      <c r="C29" s="83">
        <v>118862</v>
      </c>
      <c r="D29" s="84">
        <v>59</v>
      </c>
      <c r="E29" s="85">
        <v>28426</v>
      </c>
      <c r="F29" s="86">
        <v>15</v>
      </c>
      <c r="G29" s="84">
        <v>6777</v>
      </c>
      <c r="H29" s="84">
        <v>7</v>
      </c>
      <c r="I29" s="83">
        <v>118862</v>
      </c>
      <c r="J29" s="96">
        <v>0.0405</v>
      </c>
      <c r="K29" s="97">
        <f t="shared" si="1"/>
        <v>202.5</v>
      </c>
      <c r="L29" s="98">
        <f>6500*J29</f>
        <v>263.25</v>
      </c>
      <c r="N29" s="101"/>
      <c r="O29" s="100"/>
    </row>
    <row r="30" spans="1:15" s="69" customFormat="1" ht="30" customHeight="1">
      <c r="A30" s="81">
        <v>23</v>
      </c>
      <c r="B30" s="82" t="s">
        <v>42</v>
      </c>
      <c r="C30" s="118">
        <v>15738</v>
      </c>
      <c r="D30" s="84">
        <v>10</v>
      </c>
      <c r="E30" s="113">
        <v>5392</v>
      </c>
      <c r="F30" s="114">
        <v>12</v>
      </c>
      <c r="G30" s="84">
        <v>1242</v>
      </c>
      <c r="H30" s="84">
        <v>1</v>
      </c>
      <c r="I30" s="118">
        <v>15738</v>
      </c>
      <c r="J30" s="96">
        <v>0.0062</v>
      </c>
      <c r="K30" s="97">
        <f t="shared" si="1"/>
        <v>31</v>
      </c>
      <c r="L30" s="98">
        <f>6500*J30</f>
        <v>40.3</v>
      </c>
      <c r="N30" s="101"/>
      <c r="O30" s="100"/>
    </row>
    <row r="31" spans="1:15" s="69" customFormat="1" ht="30" customHeight="1">
      <c r="A31" s="81">
        <v>24</v>
      </c>
      <c r="B31" s="82" t="s">
        <v>43</v>
      </c>
      <c r="C31" s="118">
        <v>19534</v>
      </c>
      <c r="D31" s="84">
        <v>14</v>
      </c>
      <c r="E31" s="113">
        <v>5229</v>
      </c>
      <c r="F31" s="114">
        <v>14</v>
      </c>
      <c r="G31" s="84">
        <v>2578</v>
      </c>
      <c r="H31" s="84">
        <v>6</v>
      </c>
      <c r="I31" s="118">
        <v>19534</v>
      </c>
      <c r="J31" s="96">
        <v>0.0076</v>
      </c>
      <c r="K31" s="97">
        <f t="shared" si="1"/>
        <v>38</v>
      </c>
      <c r="L31" s="98">
        <f>6500*J31</f>
        <v>49.4</v>
      </c>
      <c r="N31" s="101"/>
      <c r="O31" s="100"/>
    </row>
    <row r="32" spans="1:15" s="68" customFormat="1" ht="30" customHeight="1">
      <c r="A32" s="76" t="s">
        <v>44</v>
      </c>
      <c r="B32" s="77" t="s">
        <v>45</v>
      </c>
      <c r="C32" s="79"/>
      <c r="D32" s="79"/>
      <c r="E32" s="79"/>
      <c r="F32" s="80"/>
      <c r="G32" s="79"/>
      <c r="H32" s="79"/>
      <c r="I32" s="79"/>
      <c r="J32" s="92">
        <f>SUM(J33:J34)</f>
        <v>0.0493</v>
      </c>
      <c r="K32" s="93">
        <f>SUM(K33:K34)</f>
        <v>246.5</v>
      </c>
      <c r="L32" s="93">
        <f>SUM(L33:L34)</f>
        <v>320.45</v>
      </c>
      <c r="N32" s="128"/>
      <c r="O32" s="100"/>
    </row>
    <row r="33" spans="1:15" s="69" customFormat="1" ht="30" customHeight="1">
      <c r="A33" s="81">
        <v>25</v>
      </c>
      <c r="B33" s="82" t="s">
        <v>46</v>
      </c>
      <c r="C33" s="83">
        <v>65730</v>
      </c>
      <c r="D33" s="84">
        <v>44</v>
      </c>
      <c r="E33" s="85">
        <v>5188</v>
      </c>
      <c r="F33" s="86">
        <v>12</v>
      </c>
      <c r="G33" s="84">
        <v>16752</v>
      </c>
      <c r="H33" s="84">
        <v>13</v>
      </c>
      <c r="I33" s="83">
        <v>65730</v>
      </c>
      <c r="J33" s="96">
        <v>0.0373</v>
      </c>
      <c r="K33" s="97">
        <f t="shared" si="1"/>
        <v>186.5</v>
      </c>
      <c r="L33" s="98">
        <f>6500*J33</f>
        <v>242.45</v>
      </c>
      <c r="N33" s="99"/>
      <c r="O33" s="100"/>
    </row>
    <row r="34" spans="1:15" s="69" customFormat="1" ht="30" customHeight="1">
      <c r="A34" s="81">
        <v>26</v>
      </c>
      <c r="B34" s="82" t="s">
        <v>47</v>
      </c>
      <c r="C34" s="83">
        <v>15825</v>
      </c>
      <c r="D34" s="84">
        <v>17</v>
      </c>
      <c r="E34" s="85">
        <v>5830</v>
      </c>
      <c r="F34" s="86">
        <v>14</v>
      </c>
      <c r="G34" s="84">
        <v>1349</v>
      </c>
      <c r="H34" s="84">
        <v>3</v>
      </c>
      <c r="I34" s="83">
        <v>15825</v>
      </c>
      <c r="J34" s="96">
        <v>0.012</v>
      </c>
      <c r="K34" s="97">
        <f t="shared" si="1"/>
        <v>60</v>
      </c>
      <c r="L34" s="98">
        <f>6500*J34</f>
        <v>78</v>
      </c>
      <c r="N34" s="99"/>
      <c r="O34" s="100"/>
    </row>
    <row r="35" spans="1:15" s="68" customFormat="1" ht="30" customHeight="1">
      <c r="A35" s="76" t="s">
        <v>48</v>
      </c>
      <c r="B35" s="77" t="s">
        <v>49</v>
      </c>
      <c r="C35" s="79"/>
      <c r="D35" s="79"/>
      <c r="E35" s="79"/>
      <c r="F35" s="80"/>
      <c r="G35" s="79"/>
      <c r="H35" s="79"/>
      <c r="I35" s="79"/>
      <c r="J35" s="92">
        <f>SUM(J36:J37)</f>
        <v>0.0067</v>
      </c>
      <c r="K35" s="93">
        <f>SUM(K36:K37)</f>
        <v>33.5</v>
      </c>
      <c r="L35" s="93">
        <f>SUM(L36:L37)</f>
        <v>43.55</v>
      </c>
      <c r="N35" s="94"/>
      <c r="O35" s="100"/>
    </row>
    <row r="36" spans="1:15" s="104" customFormat="1" ht="30" customHeight="1">
      <c r="A36" s="119">
        <v>27</v>
      </c>
      <c r="B36" s="82" t="s">
        <v>50</v>
      </c>
      <c r="C36" s="83">
        <v>11667</v>
      </c>
      <c r="D36" s="120">
        <v>29</v>
      </c>
      <c r="E36" s="120"/>
      <c r="F36" s="121"/>
      <c r="G36" s="120">
        <v>1916</v>
      </c>
      <c r="H36" s="120"/>
      <c r="I36" s="120"/>
      <c r="J36" s="96">
        <v>0.0023</v>
      </c>
      <c r="K36" s="97">
        <f t="shared" si="1"/>
        <v>11.5</v>
      </c>
      <c r="L36" s="129">
        <f>6500*J36</f>
        <v>14.95</v>
      </c>
      <c r="N36" s="99"/>
      <c r="O36" s="100"/>
    </row>
    <row r="37" spans="1:15" s="105" customFormat="1" ht="30" customHeight="1">
      <c r="A37" s="119">
        <v>28</v>
      </c>
      <c r="B37" s="82" t="s">
        <v>51</v>
      </c>
      <c r="C37" s="83">
        <v>29140</v>
      </c>
      <c r="D37" s="120">
        <v>30</v>
      </c>
      <c r="E37" s="122">
        <v>2650</v>
      </c>
      <c r="F37" s="123"/>
      <c r="G37" s="120">
        <v>7771</v>
      </c>
      <c r="H37" s="120">
        <v>13</v>
      </c>
      <c r="I37" s="83"/>
      <c r="J37" s="96">
        <v>0.0044</v>
      </c>
      <c r="K37" s="97">
        <f t="shared" si="1"/>
        <v>22</v>
      </c>
      <c r="L37" s="129">
        <f>6500*J37</f>
        <v>28.6</v>
      </c>
      <c r="N37" s="99"/>
      <c r="O37" s="100"/>
    </row>
    <row r="38" spans="1:15" s="68" customFormat="1" ht="30" customHeight="1">
      <c r="A38" s="76" t="s">
        <v>52</v>
      </c>
      <c r="B38" s="77" t="s">
        <v>53</v>
      </c>
      <c r="C38" s="79"/>
      <c r="D38" s="79"/>
      <c r="E38" s="79"/>
      <c r="F38" s="80"/>
      <c r="G38" s="79"/>
      <c r="H38" s="79"/>
      <c r="I38" s="79"/>
      <c r="J38" s="92">
        <f>SUM(J39:J40)</f>
        <v>0.0042</v>
      </c>
      <c r="K38" s="93">
        <f>SUM(K39:K40)</f>
        <v>21</v>
      </c>
      <c r="L38" s="93">
        <f>SUM(L39:L40)</f>
        <v>27.299999999999997</v>
      </c>
      <c r="N38" s="94"/>
      <c r="O38" s="100"/>
    </row>
    <row r="39" spans="1:15" s="104" customFormat="1" ht="30" customHeight="1">
      <c r="A39" s="119">
        <v>29</v>
      </c>
      <c r="B39" s="82" t="s">
        <v>54</v>
      </c>
      <c r="C39" s="83">
        <v>11664</v>
      </c>
      <c r="D39" s="120">
        <v>22</v>
      </c>
      <c r="E39" s="120"/>
      <c r="F39" s="121"/>
      <c r="G39" s="120">
        <v>540</v>
      </c>
      <c r="H39" s="120"/>
      <c r="I39" s="120"/>
      <c r="J39" s="96">
        <v>0.0021</v>
      </c>
      <c r="K39" s="97">
        <f t="shared" si="1"/>
        <v>10.5</v>
      </c>
      <c r="L39" s="129">
        <f>6500*J39</f>
        <v>13.649999999999999</v>
      </c>
      <c r="N39" s="99"/>
      <c r="O39" s="100"/>
    </row>
    <row r="40" spans="1:15" s="105" customFormat="1" ht="30" customHeight="1">
      <c r="A40" s="119">
        <v>30</v>
      </c>
      <c r="B40" s="82" t="s">
        <v>55</v>
      </c>
      <c r="C40" s="83">
        <v>9731</v>
      </c>
      <c r="D40" s="120">
        <v>32</v>
      </c>
      <c r="E40" s="122">
        <v>398</v>
      </c>
      <c r="F40" s="123"/>
      <c r="G40" s="120">
        <v>3220</v>
      </c>
      <c r="H40" s="120">
        <v>12</v>
      </c>
      <c r="I40" s="120"/>
      <c r="J40" s="96">
        <v>0.0021</v>
      </c>
      <c r="K40" s="97">
        <f t="shared" si="1"/>
        <v>10.5</v>
      </c>
      <c r="L40" s="129">
        <f>6500*J40</f>
        <v>13.649999999999999</v>
      </c>
      <c r="N40" s="99"/>
      <c r="O40" s="100"/>
    </row>
    <row r="41" spans="1:15" s="68" customFormat="1" ht="30" customHeight="1">
      <c r="A41" s="76" t="s">
        <v>56</v>
      </c>
      <c r="B41" s="77" t="s">
        <v>57</v>
      </c>
      <c r="C41" s="79"/>
      <c r="D41" s="79"/>
      <c r="E41" s="79"/>
      <c r="F41" s="80"/>
      <c r="G41" s="79"/>
      <c r="H41" s="79"/>
      <c r="I41" s="79"/>
      <c r="J41" s="92">
        <f>SUM(J42)</f>
        <v>0.0028</v>
      </c>
      <c r="K41" s="93">
        <f>SUM(K42)</f>
        <v>14</v>
      </c>
      <c r="L41" s="93">
        <f>SUM(L42)</f>
        <v>18.2</v>
      </c>
      <c r="N41" s="94"/>
      <c r="O41" s="100"/>
    </row>
    <row r="42" spans="1:15" s="104" customFormat="1" ht="30" customHeight="1">
      <c r="A42" s="119">
        <v>31</v>
      </c>
      <c r="B42" s="82" t="s">
        <v>58</v>
      </c>
      <c r="C42" s="83">
        <v>19790</v>
      </c>
      <c r="D42" s="120">
        <v>22</v>
      </c>
      <c r="E42" s="120"/>
      <c r="F42" s="121"/>
      <c r="G42" s="120">
        <v>764</v>
      </c>
      <c r="H42" s="120"/>
      <c r="I42" s="120"/>
      <c r="J42" s="96">
        <v>0.0028</v>
      </c>
      <c r="K42" s="97">
        <f t="shared" si="1"/>
        <v>14</v>
      </c>
      <c r="L42" s="129">
        <f>6500*J42</f>
        <v>18.2</v>
      </c>
      <c r="N42" s="99"/>
      <c r="O42" s="100"/>
    </row>
    <row r="43" spans="1:15" s="68" customFormat="1" ht="30" customHeight="1">
      <c r="A43" s="76" t="s">
        <v>59</v>
      </c>
      <c r="B43" s="77" t="s">
        <v>60</v>
      </c>
      <c r="C43" s="79"/>
      <c r="D43" s="79"/>
      <c r="E43" s="79"/>
      <c r="F43" s="80"/>
      <c r="G43" s="79"/>
      <c r="H43" s="79"/>
      <c r="I43" s="79"/>
      <c r="J43" s="92">
        <f>SUM(J44)</f>
        <v>0.0013</v>
      </c>
      <c r="K43" s="93">
        <f>SUM(K44)</f>
        <v>6.5</v>
      </c>
      <c r="L43" s="93">
        <f>SUM(L44)</f>
        <v>8.45</v>
      </c>
      <c r="N43" s="94"/>
      <c r="O43" s="100"/>
    </row>
    <row r="44" spans="1:15" s="104" customFormat="1" ht="30" customHeight="1">
      <c r="A44" s="119">
        <v>32</v>
      </c>
      <c r="B44" s="82" t="s">
        <v>61</v>
      </c>
      <c r="C44" s="83">
        <v>7746</v>
      </c>
      <c r="D44" s="120">
        <v>14</v>
      </c>
      <c r="E44" s="120"/>
      <c r="F44" s="121"/>
      <c r="G44" s="120">
        <v>730</v>
      </c>
      <c r="H44" s="120"/>
      <c r="I44" s="120"/>
      <c r="J44" s="96">
        <v>0.0013</v>
      </c>
      <c r="K44" s="97">
        <f t="shared" si="1"/>
        <v>6.5</v>
      </c>
      <c r="L44" s="129">
        <f>6500*J44</f>
        <v>8.45</v>
      </c>
      <c r="N44" s="99"/>
      <c r="O44" s="100"/>
    </row>
  </sheetData>
  <sheetProtection/>
  <mergeCells count="2">
    <mergeCell ref="A1:L1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L1"/>
    </sheetView>
  </sheetViews>
  <sheetFormatPr defaultColWidth="12.421875" defaultRowHeight="15"/>
  <cols>
    <col min="1" max="1" width="10.57421875" style="6" customWidth="1"/>
    <col min="2" max="2" width="25.57421875" style="9" customWidth="1"/>
    <col min="3" max="4" width="12.421875" style="9" hidden="1" customWidth="1"/>
    <col min="5" max="5" width="13.8515625" style="9" hidden="1" customWidth="1"/>
    <col min="6" max="6" width="12.421875" style="9" hidden="1" customWidth="1"/>
    <col min="7" max="7" width="13.421875" style="9" hidden="1" customWidth="1"/>
    <col min="8" max="8" width="13.8515625" style="9" hidden="1" customWidth="1"/>
    <col min="9" max="9" width="16.7109375" style="10" hidden="1" customWidth="1"/>
    <col min="10" max="10" width="25.57421875" style="5" customWidth="1"/>
    <col min="11" max="11" width="25.57421875" style="11" hidden="1" customWidth="1"/>
    <col min="12" max="12" width="25.57421875" style="11" customWidth="1"/>
    <col min="13" max="16384" width="12.421875" style="11" customWidth="1"/>
  </cols>
  <sheetData>
    <row r="1" spans="1:12" s="1" customFormat="1" ht="9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30" customHeight="1">
      <c r="A2" s="13"/>
      <c r="B2" s="14"/>
      <c r="C2" s="15"/>
      <c r="D2" s="16"/>
      <c r="E2" s="17"/>
      <c r="F2" s="17"/>
      <c r="G2" s="17"/>
      <c r="H2" s="70"/>
      <c r="I2" s="70"/>
      <c r="J2" s="70"/>
      <c r="L2" s="89" t="s">
        <v>1</v>
      </c>
    </row>
    <row r="3" spans="1:12" s="67" customFormat="1" ht="4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6</v>
      </c>
      <c r="F3" s="75" t="s">
        <v>7</v>
      </c>
      <c r="G3" s="75" t="s">
        <v>8</v>
      </c>
      <c r="H3" s="75"/>
      <c r="I3" s="90" t="s">
        <v>9</v>
      </c>
      <c r="J3" s="91" t="s">
        <v>10</v>
      </c>
      <c r="K3" s="90" t="s">
        <v>11</v>
      </c>
      <c r="L3" s="90" t="s">
        <v>12</v>
      </c>
    </row>
    <row r="4" spans="1:15" s="68" customFormat="1" ht="30" customHeight="1">
      <c r="A4" s="76" t="s">
        <v>14</v>
      </c>
      <c r="B4" s="77" t="s">
        <v>15</v>
      </c>
      <c r="C4" s="78"/>
      <c r="D4" s="79"/>
      <c r="E4" s="79"/>
      <c r="F4" s="80"/>
      <c r="G4" s="79"/>
      <c r="H4" s="79"/>
      <c r="I4" s="79"/>
      <c r="J4" s="92">
        <f aca="true" t="shared" si="0" ref="J4:L4">SUM(J5:J12)</f>
        <v>0.3713</v>
      </c>
      <c r="K4" s="93">
        <f t="shared" si="0"/>
        <v>1856.5</v>
      </c>
      <c r="L4" s="93">
        <f t="shared" si="0"/>
        <v>2413.45</v>
      </c>
      <c r="N4" s="94"/>
      <c r="O4" s="95"/>
    </row>
    <row r="5" spans="1:15" s="69" customFormat="1" ht="30" customHeight="1">
      <c r="A5" s="81">
        <v>1</v>
      </c>
      <c r="B5" s="82" t="s">
        <v>16</v>
      </c>
      <c r="C5" s="83">
        <v>157494</v>
      </c>
      <c r="D5" s="84">
        <v>138</v>
      </c>
      <c r="E5" s="85">
        <v>40014</v>
      </c>
      <c r="F5" s="86">
        <v>20</v>
      </c>
      <c r="G5" s="84">
        <v>5363</v>
      </c>
      <c r="H5" s="84">
        <v>7</v>
      </c>
      <c r="I5" s="83">
        <v>157494</v>
      </c>
      <c r="J5" s="96">
        <v>0.061</v>
      </c>
      <c r="K5" s="97">
        <f aca="true" t="shared" si="1" ref="K5:K12">5000*J5</f>
        <v>305</v>
      </c>
      <c r="L5" s="98">
        <f aca="true" t="shared" si="2" ref="L5:L12">6500*J5</f>
        <v>396.5</v>
      </c>
      <c r="N5" s="99"/>
      <c r="O5" s="100"/>
    </row>
    <row r="6" spans="1:15" s="69" customFormat="1" ht="30" customHeight="1">
      <c r="A6" s="81">
        <v>2</v>
      </c>
      <c r="B6" s="82" t="s">
        <v>17</v>
      </c>
      <c r="C6" s="83">
        <v>282790</v>
      </c>
      <c r="D6" s="84">
        <v>301</v>
      </c>
      <c r="E6" s="85">
        <v>43862</v>
      </c>
      <c r="F6" s="86">
        <v>52</v>
      </c>
      <c r="G6" s="84">
        <v>7575</v>
      </c>
      <c r="H6" s="84">
        <v>10</v>
      </c>
      <c r="I6" s="83">
        <v>282790</v>
      </c>
      <c r="J6" s="96">
        <v>0.0926</v>
      </c>
      <c r="K6" s="97">
        <f t="shared" si="1"/>
        <v>463</v>
      </c>
      <c r="L6" s="98">
        <f t="shared" si="2"/>
        <v>601.9</v>
      </c>
      <c r="N6" s="99"/>
      <c r="O6" s="100"/>
    </row>
    <row r="7" spans="1:15" s="69" customFormat="1" ht="30" customHeight="1">
      <c r="A7" s="81">
        <v>3</v>
      </c>
      <c r="B7" s="82" t="s">
        <v>18</v>
      </c>
      <c r="C7" s="83">
        <v>125024</v>
      </c>
      <c r="D7" s="84">
        <v>133</v>
      </c>
      <c r="E7" s="85">
        <v>7705</v>
      </c>
      <c r="F7" s="86">
        <v>20</v>
      </c>
      <c r="G7" s="84">
        <v>8111</v>
      </c>
      <c r="H7" s="84">
        <v>8</v>
      </c>
      <c r="I7" s="83">
        <v>125024</v>
      </c>
      <c r="J7" s="96">
        <v>0.046</v>
      </c>
      <c r="K7" s="97">
        <f t="shared" si="1"/>
        <v>230</v>
      </c>
      <c r="L7" s="98">
        <f t="shared" si="2"/>
        <v>299</v>
      </c>
      <c r="N7" s="99"/>
      <c r="O7" s="100"/>
    </row>
    <row r="8" spans="1:15" s="69" customFormat="1" ht="30" customHeight="1">
      <c r="A8" s="81">
        <v>4</v>
      </c>
      <c r="B8" s="82" t="s">
        <v>19</v>
      </c>
      <c r="C8" s="83">
        <v>129444</v>
      </c>
      <c r="D8" s="84">
        <v>169</v>
      </c>
      <c r="E8" s="85">
        <v>9142</v>
      </c>
      <c r="F8" s="86">
        <v>15</v>
      </c>
      <c r="G8" s="84">
        <v>7610</v>
      </c>
      <c r="H8" s="84">
        <v>9</v>
      </c>
      <c r="I8" s="83">
        <v>129444</v>
      </c>
      <c r="J8" s="96">
        <v>0.0415</v>
      </c>
      <c r="K8" s="97">
        <f t="shared" si="1"/>
        <v>207.5</v>
      </c>
      <c r="L8" s="98">
        <f t="shared" si="2"/>
        <v>269.75</v>
      </c>
      <c r="N8" s="99"/>
      <c r="O8" s="100"/>
    </row>
    <row r="9" spans="1:15" s="69" customFormat="1" ht="30" customHeight="1">
      <c r="A9" s="81">
        <v>5</v>
      </c>
      <c r="B9" s="82" t="s">
        <v>20</v>
      </c>
      <c r="C9" s="83">
        <v>82145</v>
      </c>
      <c r="D9" s="84">
        <v>97</v>
      </c>
      <c r="E9" s="85">
        <v>8047</v>
      </c>
      <c r="F9" s="86">
        <v>16</v>
      </c>
      <c r="G9" s="84">
        <v>4633</v>
      </c>
      <c r="H9" s="84">
        <v>5</v>
      </c>
      <c r="I9" s="83">
        <v>82145</v>
      </c>
      <c r="J9" s="96">
        <v>0.0319</v>
      </c>
      <c r="K9" s="97">
        <f t="shared" si="1"/>
        <v>159.5</v>
      </c>
      <c r="L9" s="98">
        <f t="shared" si="2"/>
        <v>207.35</v>
      </c>
      <c r="N9" s="99"/>
      <c r="O9" s="100"/>
    </row>
    <row r="10" spans="1:15" s="69" customFormat="1" ht="30" customHeight="1">
      <c r="A10" s="81">
        <v>6</v>
      </c>
      <c r="B10" s="82" t="s">
        <v>21</v>
      </c>
      <c r="C10" s="83">
        <v>128079</v>
      </c>
      <c r="D10" s="84">
        <v>138</v>
      </c>
      <c r="E10" s="85">
        <v>19175</v>
      </c>
      <c r="F10" s="86">
        <v>25</v>
      </c>
      <c r="G10" s="84">
        <v>9089</v>
      </c>
      <c r="H10" s="84">
        <v>10</v>
      </c>
      <c r="I10" s="83">
        <v>128079</v>
      </c>
      <c r="J10" s="96">
        <v>0.0483</v>
      </c>
      <c r="K10" s="97">
        <f t="shared" si="1"/>
        <v>241.5</v>
      </c>
      <c r="L10" s="98">
        <f t="shared" si="2"/>
        <v>313.95000000000005</v>
      </c>
      <c r="N10" s="99"/>
      <c r="O10" s="100"/>
    </row>
    <row r="11" spans="1:15" s="69" customFormat="1" ht="30" customHeight="1">
      <c r="A11" s="81">
        <v>7</v>
      </c>
      <c r="B11" s="82" t="s">
        <v>22</v>
      </c>
      <c r="C11" s="83">
        <v>13168</v>
      </c>
      <c r="D11" s="84">
        <v>23</v>
      </c>
      <c r="E11" s="84"/>
      <c r="F11" s="87"/>
      <c r="G11" s="84">
        <v>457</v>
      </c>
      <c r="H11" s="84"/>
      <c r="I11" s="83">
        <v>13168</v>
      </c>
      <c r="J11" s="96">
        <v>0.0022</v>
      </c>
      <c r="K11" s="97">
        <f t="shared" si="1"/>
        <v>11</v>
      </c>
      <c r="L11" s="98">
        <f t="shared" si="2"/>
        <v>14.3</v>
      </c>
      <c r="N11" s="99"/>
      <c r="O11" s="100"/>
    </row>
    <row r="12" spans="1:15" s="69" customFormat="1" ht="30" customHeight="1">
      <c r="A12" s="81">
        <v>8</v>
      </c>
      <c r="B12" s="88" t="s">
        <v>23</v>
      </c>
      <c r="C12" s="83">
        <v>114043</v>
      </c>
      <c r="D12" s="84">
        <v>78</v>
      </c>
      <c r="E12" s="85">
        <v>45270</v>
      </c>
      <c r="F12" s="86">
        <v>26</v>
      </c>
      <c r="G12" s="84">
        <v>4893</v>
      </c>
      <c r="H12" s="84">
        <v>6</v>
      </c>
      <c r="I12" s="83">
        <v>114043</v>
      </c>
      <c r="J12" s="96">
        <v>0.0478</v>
      </c>
      <c r="K12" s="97">
        <f t="shared" si="1"/>
        <v>239</v>
      </c>
      <c r="L12" s="98">
        <f t="shared" si="2"/>
        <v>310.7</v>
      </c>
      <c r="N12" s="101"/>
      <c r="O12" s="100"/>
    </row>
  </sheetData>
  <sheetProtection/>
  <mergeCells count="2">
    <mergeCell ref="A1:L1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7"/>
  <sheetViews>
    <sheetView workbookViewId="0" topLeftCell="A1">
      <selection activeCell="A1" sqref="A1:IV16384"/>
    </sheetView>
  </sheetViews>
  <sheetFormatPr defaultColWidth="12.421875" defaultRowHeight="20.25" customHeight="1"/>
  <cols>
    <col min="1" max="1" width="12.421875" style="6" customWidth="1"/>
    <col min="2" max="4" width="12.421875" style="9" customWidth="1"/>
    <col min="5" max="5" width="13.8515625" style="9" customWidth="1"/>
    <col min="6" max="6" width="12.421875" style="9" customWidth="1"/>
    <col min="7" max="7" width="13.421875" style="9" customWidth="1"/>
    <col min="8" max="8" width="13.8515625" style="9" customWidth="1"/>
    <col min="9" max="9" width="16.7109375" style="10" customWidth="1"/>
    <col min="10" max="10" width="9.57421875" style="5" customWidth="1"/>
    <col min="11" max="16384" width="12.421875" style="11" customWidth="1"/>
  </cols>
  <sheetData>
    <row r="1" spans="1:12" s="1" customFormat="1" ht="60" customHeight="1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0" s="2" customFormat="1" ht="15.75" customHeight="1">
      <c r="A2" s="13"/>
      <c r="B2" s="14" t="e">
        <f>#REF!</f>
        <v>#REF!</v>
      </c>
      <c r="C2" s="15" t="e">
        <f>#REF!</f>
        <v>#REF!</v>
      </c>
      <c r="D2" s="16"/>
      <c r="E2" s="17"/>
      <c r="F2" s="17"/>
      <c r="G2" s="17"/>
      <c r="H2" s="18" t="s">
        <v>63</v>
      </c>
      <c r="I2" s="18"/>
      <c r="J2" s="18"/>
    </row>
    <row r="3" spans="1:12" s="3" customFormat="1" ht="26.25" customHeight="1">
      <c r="A3" s="19" t="s">
        <v>2</v>
      </c>
      <c r="B3" s="20" t="s">
        <v>3</v>
      </c>
      <c r="C3" s="21" t="s">
        <v>64</v>
      </c>
      <c r="D3" s="20" t="s">
        <v>5</v>
      </c>
      <c r="E3" s="22" t="s">
        <v>65</v>
      </c>
      <c r="F3" s="22" t="s">
        <v>7</v>
      </c>
      <c r="G3" s="22" t="s">
        <v>8</v>
      </c>
      <c r="H3" s="22"/>
      <c r="I3" s="55" t="s">
        <v>9</v>
      </c>
      <c r="J3" s="56" t="s">
        <v>10</v>
      </c>
      <c r="K3" s="57" t="s">
        <v>11</v>
      </c>
      <c r="L3" s="57" t="s">
        <v>66</v>
      </c>
    </row>
    <row r="4" spans="1:12" s="4" customFormat="1" ht="28.5" customHeight="1">
      <c r="A4" s="19"/>
      <c r="B4" s="20"/>
      <c r="C4" s="21"/>
      <c r="D4" s="20"/>
      <c r="E4" s="22"/>
      <c r="F4" s="22"/>
      <c r="G4" s="22" t="s">
        <v>67</v>
      </c>
      <c r="H4" s="23" t="s">
        <v>68</v>
      </c>
      <c r="I4" s="55"/>
      <c r="J4" s="58"/>
      <c r="K4" s="57"/>
      <c r="L4" s="57"/>
    </row>
    <row r="5" spans="1:12" s="4" customFormat="1" ht="20.25" customHeight="1">
      <c r="A5" s="19"/>
      <c r="B5" s="20"/>
      <c r="C5" s="24">
        <v>0.25</v>
      </c>
      <c r="D5" s="24">
        <v>0.1</v>
      </c>
      <c r="E5" s="24">
        <v>0.15</v>
      </c>
      <c r="F5" s="24">
        <v>0.15</v>
      </c>
      <c r="G5" s="24">
        <v>0.15</v>
      </c>
      <c r="H5" s="24">
        <v>0.15</v>
      </c>
      <c r="I5" s="59">
        <v>0.05</v>
      </c>
      <c r="J5" s="60">
        <f>SUM(C5:I5)</f>
        <v>1</v>
      </c>
      <c r="K5" s="22"/>
      <c r="L5" s="22"/>
    </row>
    <row r="6" spans="1:12" s="4" customFormat="1" ht="20.25" customHeight="1">
      <c r="A6" s="19"/>
      <c r="B6" s="20"/>
      <c r="C6" s="25" t="s">
        <v>69</v>
      </c>
      <c r="D6" s="25" t="s">
        <v>70</v>
      </c>
      <c r="E6" s="25" t="s">
        <v>69</v>
      </c>
      <c r="F6" s="25" t="s">
        <v>70</v>
      </c>
      <c r="G6" s="24" t="s">
        <v>69</v>
      </c>
      <c r="H6" s="24" t="s">
        <v>70</v>
      </c>
      <c r="I6" s="57" t="s">
        <v>69</v>
      </c>
      <c r="J6" s="57"/>
      <c r="K6" s="22"/>
      <c r="L6" s="22"/>
    </row>
    <row r="7" spans="1:12" s="4" customFormat="1" ht="20.25" customHeight="1">
      <c r="A7" s="19"/>
      <c r="B7" s="26" t="s">
        <v>71</v>
      </c>
      <c r="C7" s="27">
        <f>SUM(C8:C47)</f>
        <v>2745392</v>
      </c>
      <c r="D7" s="27">
        <f aca="true" t="shared" si="0" ref="D7:I7">SUM(D8:D47)</f>
        <v>2624</v>
      </c>
      <c r="E7" s="27">
        <f t="shared" si="0"/>
        <v>428924</v>
      </c>
      <c r="F7" s="27">
        <f t="shared" si="0"/>
        <v>474</v>
      </c>
      <c r="G7" s="27">
        <f t="shared" si="0"/>
        <v>175691</v>
      </c>
      <c r="H7" s="27">
        <f t="shared" si="0"/>
        <v>230</v>
      </c>
      <c r="I7" s="27">
        <f t="shared" si="0"/>
        <v>2540888</v>
      </c>
      <c r="J7" s="27">
        <f>SUM(J8:J44)</f>
        <v>0.9948450395500692</v>
      </c>
      <c r="K7" s="22">
        <f>K8+K17+K30+K35+K38+K41+K44+K46</f>
        <v>4999.999999999999</v>
      </c>
      <c r="L7" s="22">
        <f>L8+L17+L30+L35+L38+L41+L44+L46</f>
        <v>5000</v>
      </c>
    </row>
    <row r="8" spans="1:12" s="5" customFormat="1" ht="20.25" customHeight="1">
      <c r="A8" s="28" t="s">
        <v>14</v>
      </c>
      <c r="B8" s="29" t="s">
        <v>15</v>
      </c>
      <c r="C8" s="25"/>
      <c r="D8" s="30"/>
      <c r="E8" s="30"/>
      <c r="F8" s="31"/>
      <c r="G8" s="30"/>
      <c r="H8" s="30"/>
      <c r="I8" s="30"/>
      <c r="J8" s="61"/>
      <c r="K8" s="62">
        <f>SUM(K9:K16)</f>
        <v>1738.0403817617268</v>
      </c>
      <c r="L8" s="62">
        <f>SUM(L9:L16)</f>
        <v>1738</v>
      </c>
    </row>
    <row r="9" spans="1:12" ht="20.25" customHeight="1">
      <c r="A9" s="32">
        <v>1</v>
      </c>
      <c r="B9" s="33" t="s">
        <v>16</v>
      </c>
      <c r="C9" s="34">
        <v>157494</v>
      </c>
      <c r="D9" s="35">
        <v>138</v>
      </c>
      <c r="E9" s="36">
        <v>40014</v>
      </c>
      <c r="F9" s="37">
        <v>20</v>
      </c>
      <c r="G9" s="35">
        <v>5363</v>
      </c>
      <c r="H9" s="35">
        <v>7</v>
      </c>
      <c r="I9" s="34">
        <v>157494</v>
      </c>
      <c r="J9" s="61">
        <f>C9/2745392*0.25+D9/2624*0.1+E9/428924*0.15+F9/474*0.15+G9/175691*0.15+H9/230*0.15+I9/2540888*0.05</f>
        <v>0.0521665031528249</v>
      </c>
      <c r="K9" s="63">
        <f>5000*J9</f>
        <v>260.8325157641245</v>
      </c>
      <c r="L9" s="64">
        <v>261</v>
      </c>
    </row>
    <row r="10" spans="1:12" ht="20.25" customHeight="1">
      <c r="A10" s="32">
        <v>2</v>
      </c>
      <c r="B10" s="33" t="s">
        <v>17</v>
      </c>
      <c r="C10" s="34">
        <v>282790</v>
      </c>
      <c r="D10" s="35">
        <v>301</v>
      </c>
      <c r="E10" s="36">
        <v>43862</v>
      </c>
      <c r="F10" s="37">
        <v>52</v>
      </c>
      <c r="G10" s="35">
        <v>7575</v>
      </c>
      <c r="H10" s="35">
        <v>10</v>
      </c>
      <c r="I10" s="34">
        <v>282790</v>
      </c>
      <c r="J10" s="61">
        <f aca="true" t="shared" si="1" ref="J10:J47">C10/2745392*0.25+D10/2624*0.1+E10/428924*0.15+F10/474*0.15+G10/175691*0.15+H10/230*0.15+I10/2540888*0.05</f>
        <v>0.08757099191861399</v>
      </c>
      <c r="K10" s="63">
        <f aca="true" t="shared" si="2" ref="K10:K47">5000*J10</f>
        <v>437.85495959306996</v>
      </c>
      <c r="L10" s="64">
        <v>438</v>
      </c>
    </row>
    <row r="11" spans="1:12" ht="20.25" customHeight="1">
      <c r="A11" s="32">
        <v>3</v>
      </c>
      <c r="B11" s="33" t="s">
        <v>18</v>
      </c>
      <c r="C11" s="34">
        <v>125024</v>
      </c>
      <c r="D11" s="35">
        <v>133</v>
      </c>
      <c r="E11" s="36">
        <v>7705</v>
      </c>
      <c r="F11" s="37">
        <v>20</v>
      </c>
      <c r="G11" s="35">
        <v>8111</v>
      </c>
      <c r="H11" s="35">
        <v>8</v>
      </c>
      <c r="I11" s="34">
        <v>125024</v>
      </c>
      <c r="J11" s="61">
        <f t="shared" si="1"/>
        <v>0.04007971554457488</v>
      </c>
      <c r="K11" s="63">
        <f t="shared" si="2"/>
        <v>200.3985777228744</v>
      </c>
      <c r="L11" s="64">
        <v>200</v>
      </c>
    </row>
    <row r="12" spans="1:12" ht="20.25" customHeight="1">
      <c r="A12" s="32">
        <v>4</v>
      </c>
      <c r="B12" s="33" t="s">
        <v>19</v>
      </c>
      <c r="C12" s="34">
        <v>129444</v>
      </c>
      <c r="D12" s="35">
        <v>169</v>
      </c>
      <c r="E12" s="36">
        <v>9142</v>
      </c>
      <c r="F12" s="37">
        <v>15</v>
      </c>
      <c r="G12" s="35">
        <v>7610</v>
      </c>
      <c r="H12" s="35">
        <v>9</v>
      </c>
      <c r="I12" s="34">
        <v>129444</v>
      </c>
      <c r="J12" s="61">
        <f t="shared" si="1"/>
        <v>0.041085829244225644</v>
      </c>
      <c r="K12" s="63">
        <f t="shared" si="2"/>
        <v>205.4291462211282</v>
      </c>
      <c r="L12" s="64">
        <v>205</v>
      </c>
    </row>
    <row r="13" spans="1:12" ht="20.25" customHeight="1">
      <c r="A13" s="32">
        <v>5</v>
      </c>
      <c r="B13" s="33" t="s">
        <v>20</v>
      </c>
      <c r="C13" s="34">
        <v>82145</v>
      </c>
      <c r="D13" s="35">
        <v>97</v>
      </c>
      <c r="E13" s="36">
        <v>8047</v>
      </c>
      <c r="F13" s="37">
        <v>16</v>
      </c>
      <c r="G13" s="35">
        <v>4633</v>
      </c>
      <c r="H13" s="35">
        <v>5</v>
      </c>
      <c r="I13" s="34">
        <v>82145</v>
      </c>
      <c r="J13" s="61">
        <f t="shared" si="1"/>
        <v>0.02788719004275434</v>
      </c>
      <c r="K13" s="63">
        <f t="shared" si="2"/>
        <v>139.43595021377172</v>
      </c>
      <c r="L13" s="64">
        <v>139</v>
      </c>
    </row>
    <row r="14" spans="1:12" ht="20.25" customHeight="1">
      <c r="A14" s="32">
        <v>6</v>
      </c>
      <c r="B14" s="33" t="s">
        <v>21</v>
      </c>
      <c r="C14" s="34">
        <v>128079</v>
      </c>
      <c r="D14" s="35">
        <v>138</v>
      </c>
      <c r="E14" s="36">
        <v>19175</v>
      </c>
      <c r="F14" s="37">
        <v>25</v>
      </c>
      <c r="G14" s="35">
        <v>9089</v>
      </c>
      <c r="H14" s="35">
        <v>10</v>
      </c>
      <c r="I14" s="34">
        <v>128079</v>
      </c>
      <c r="J14" s="61">
        <f t="shared" si="1"/>
        <v>0.048341389655101055</v>
      </c>
      <c r="K14" s="63">
        <f t="shared" si="2"/>
        <v>241.70694827550528</v>
      </c>
      <c r="L14" s="64">
        <v>242</v>
      </c>
    </row>
    <row r="15" spans="1:12" ht="20.25" customHeight="1">
      <c r="A15" s="32">
        <v>7</v>
      </c>
      <c r="B15" s="33" t="s">
        <v>22</v>
      </c>
      <c r="C15" s="34">
        <v>13168</v>
      </c>
      <c r="D15" s="35">
        <v>23</v>
      </c>
      <c r="E15" s="35"/>
      <c r="F15" s="38"/>
      <c r="G15" s="35">
        <v>457</v>
      </c>
      <c r="H15" s="35"/>
      <c r="I15" s="34">
        <v>13168</v>
      </c>
      <c r="J15" s="61">
        <f t="shared" si="1"/>
        <v>0.0027249202200732834</v>
      </c>
      <c r="K15" s="63">
        <f t="shared" si="2"/>
        <v>13.624601100366418</v>
      </c>
      <c r="L15" s="64">
        <v>14</v>
      </c>
    </row>
    <row r="16" spans="1:12" ht="20.25" customHeight="1">
      <c r="A16" s="32">
        <v>8</v>
      </c>
      <c r="B16" s="39" t="s">
        <v>23</v>
      </c>
      <c r="C16" s="34">
        <v>114043</v>
      </c>
      <c r="D16" s="35">
        <v>78</v>
      </c>
      <c r="E16" s="36">
        <v>45270</v>
      </c>
      <c r="F16" s="37">
        <v>26</v>
      </c>
      <c r="G16" s="35">
        <v>4893</v>
      </c>
      <c r="H16" s="35">
        <v>6</v>
      </c>
      <c r="I16" s="34">
        <v>114043</v>
      </c>
      <c r="J16" s="61">
        <f t="shared" si="1"/>
        <v>0.04775153657417728</v>
      </c>
      <c r="K16" s="63">
        <f t="shared" si="2"/>
        <v>238.75768287088638</v>
      </c>
      <c r="L16" s="64">
        <v>239</v>
      </c>
    </row>
    <row r="17" spans="1:12" s="5" customFormat="1" ht="20.25" customHeight="1">
      <c r="A17" s="28" t="s">
        <v>24</v>
      </c>
      <c r="B17" s="29" t="s">
        <v>25</v>
      </c>
      <c r="C17" s="27"/>
      <c r="D17" s="27"/>
      <c r="E17" s="30"/>
      <c r="F17" s="31"/>
      <c r="G17" s="30"/>
      <c r="H17" s="30"/>
      <c r="I17" s="30"/>
      <c r="J17" s="61"/>
      <c r="K17" s="62">
        <f>SUM(K18:K29)</f>
        <v>2334.8699414804064</v>
      </c>
      <c r="L17" s="62">
        <f>SUM(L18:L29)</f>
        <v>2335</v>
      </c>
    </row>
    <row r="18" spans="1:12" ht="20.25" customHeight="1">
      <c r="A18" s="32">
        <v>9</v>
      </c>
      <c r="B18" s="33" t="s">
        <v>26</v>
      </c>
      <c r="C18" s="34">
        <v>105274</v>
      </c>
      <c r="D18" s="35">
        <v>91</v>
      </c>
      <c r="E18" s="36">
        <v>13945</v>
      </c>
      <c r="F18" s="37">
        <v>25</v>
      </c>
      <c r="G18" s="35">
        <v>8177</v>
      </c>
      <c r="H18" s="35">
        <v>10</v>
      </c>
      <c r="I18" s="34">
        <v>105274</v>
      </c>
      <c r="J18" s="61">
        <f t="shared" si="1"/>
        <v>0.04141717401991266</v>
      </c>
      <c r="K18" s="63">
        <f t="shared" si="2"/>
        <v>207.08587009956332</v>
      </c>
      <c r="L18" s="64">
        <v>207</v>
      </c>
    </row>
    <row r="19" spans="1:12" ht="20.25" customHeight="1">
      <c r="A19" s="32">
        <v>10</v>
      </c>
      <c r="B19" s="33" t="s">
        <v>27</v>
      </c>
      <c r="C19" s="34">
        <v>129614</v>
      </c>
      <c r="D19" s="35">
        <v>120</v>
      </c>
      <c r="E19" s="36">
        <v>14715</v>
      </c>
      <c r="F19" s="37">
        <v>46</v>
      </c>
      <c r="G19" s="35">
        <v>9159</v>
      </c>
      <c r="H19" s="35">
        <v>12</v>
      </c>
      <c r="I19" s="34">
        <v>129614</v>
      </c>
      <c r="J19" s="61">
        <f t="shared" si="1"/>
        <v>0.0542753642859586</v>
      </c>
      <c r="K19" s="63">
        <f t="shared" si="2"/>
        <v>271.376821429793</v>
      </c>
      <c r="L19" s="64">
        <v>272</v>
      </c>
    </row>
    <row r="20" spans="1:12" ht="20.25" customHeight="1">
      <c r="A20" s="32">
        <v>11</v>
      </c>
      <c r="B20" s="40" t="s">
        <v>28</v>
      </c>
      <c r="C20" s="34">
        <v>132235</v>
      </c>
      <c r="D20" s="35">
        <v>118</v>
      </c>
      <c r="E20" s="36">
        <v>34511</v>
      </c>
      <c r="F20" s="37">
        <v>30</v>
      </c>
      <c r="G20" s="35">
        <v>5532</v>
      </c>
      <c r="H20" s="35">
        <v>6</v>
      </c>
      <c r="I20" s="34">
        <v>132235</v>
      </c>
      <c r="J20" s="61">
        <f t="shared" si="1"/>
        <v>0.049339334147277016</v>
      </c>
      <c r="K20" s="63">
        <f t="shared" si="2"/>
        <v>246.69667073638507</v>
      </c>
      <c r="L20" s="64">
        <v>247</v>
      </c>
    </row>
    <row r="21" spans="1:12" ht="20.25" customHeight="1">
      <c r="A21" s="32">
        <v>12</v>
      </c>
      <c r="B21" s="33" t="s">
        <v>29</v>
      </c>
      <c r="C21" s="34">
        <v>259297</v>
      </c>
      <c r="D21" s="35">
        <v>223</v>
      </c>
      <c r="E21" s="36">
        <v>31321</v>
      </c>
      <c r="F21" s="37">
        <v>20</v>
      </c>
      <c r="G21" s="35">
        <v>11004</v>
      </c>
      <c r="H21" s="35">
        <v>20</v>
      </c>
      <c r="I21" s="34">
        <v>259297</v>
      </c>
      <c r="J21" s="61">
        <f t="shared" si="1"/>
        <v>0.07693381789596762</v>
      </c>
      <c r="K21" s="63">
        <f t="shared" si="2"/>
        <v>384.6690894798381</v>
      </c>
      <c r="L21" s="64">
        <v>385</v>
      </c>
    </row>
    <row r="22" spans="1:12" ht="20.25" customHeight="1">
      <c r="A22" s="32">
        <v>13</v>
      </c>
      <c r="B22" s="33" t="s">
        <v>30</v>
      </c>
      <c r="C22" s="34">
        <v>168544</v>
      </c>
      <c r="D22" s="35">
        <v>171</v>
      </c>
      <c r="E22" s="36">
        <v>32535</v>
      </c>
      <c r="F22" s="37">
        <v>20</v>
      </c>
      <c r="G22" s="35">
        <v>5528</v>
      </c>
      <c r="H22" s="35">
        <v>9</v>
      </c>
      <c r="I22" s="34">
        <v>168544</v>
      </c>
      <c r="J22" s="61">
        <f t="shared" si="1"/>
        <v>0.053477522138452534</v>
      </c>
      <c r="K22" s="63">
        <f t="shared" si="2"/>
        <v>267.3876106922627</v>
      </c>
      <c r="L22" s="64">
        <v>267</v>
      </c>
    </row>
    <row r="23" spans="1:12" ht="20.25" customHeight="1">
      <c r="A23" s="32">
        <v>14</v>
      </c>
      <c r="B23" s="33" t="s">
        <v>31</v>
      </c>
      <c r="C23" s="34">
        <v>59216</v>
      </c>
      <c r="D23" s="35">
        <v>41</v>
      </c>
      <c r="E23" s="36">
        <v>15030</v>
      </c>
      <c r="F23" s="37">
        <v>10</v>
      </c>
      <c r="G23" s="35">
        <v>3647</v>
      </c>
      <c r="H23" s="35">
        <v>5</v>
      </c>
      <c r="I23" s="34">
        <v>59216</v>
      </c>
      <c r="J23" s="61">
        <f t="shared" si="1"/>
        <v>0.022915377942224754</v>
      </c>
      <c r="K23" s="63">
        <f t="shared" si="2"/>
        <v>114.57688971112377</v>
      </c>
      <c r="L23" s="64">
        <v>115</v>
      </c>
    </row>
    <row r="24" spans="1:12" ht="20.25" customHeight="1">
      <c r="A24" s="32">
        <v>15</v>
      </c>
      <c r="B24" s="33" t="s">
        <v>32</v>
      </c>
      <c r="C24" s="34">
        <v>137247</v>
      </c>
      <c r="D24" s="35">
        <v>160</v>
      </c>
      <c r="E24" s="36">
        <v>10760</v>
      </c>
      <c r="F24" s="37">
        <v>20</v>
      </c>
      <c r="G24" s="35">
        <v>6861</v>
      </c>
      <c r="H24" s="35">
        <v>15</v>
      </c>
      <c r="I24" s="34">
        <v>137247</v>
      </c>
      <c r="J24" s="61">
        <f t="shared" si="1"/>
        <v>0.04702862586564818</v>
      </c>
      <c r="K24" s="63">
        <f t="shared" si="2"/>
        <v>235.14312932824092</v>
      </c>
      <c r="L24" s="64">
        <v>235</v>
      </c>
    </row>
    <row r="25" spans="1:12" ht="20.25" customHeight="1">
      <c r="A25" s="32">
        <v>16</v>
      </c>
      <c r="B25" s="40" t="s">
        <v>33</v>
      </c>
      <c r="C25" s="34">
        <v>17102</v>
      </c>
      <c r="D25" s="35">
        <v>39</v>
      </c>
      <c r="E25" s="36">
        <v>1742</v>
      </c>
      <c r="F25" s="37">
        <v>12</v>
      </c>
      <c r="G25" s="35">
        <v>1038</v>
      </c>
      <c r="H25" s="35">
        <v>3</v>
      </c>
      <c r="I25" s="34">
        <v>17102</v>
      </c>
      <c r="J25" s="61">
        <f t="shared" si="1"/>
        <v>0.010629557107414115</v>
      </c>
      <c r="K25" s="63">
        <f t="shared" si="2"/>
        <v>53.147785537070575</v>
      </c>
      <c r="L25" s="64">
        <v>53</v>
      </c>
    </row>
    <row r="26" spans="1:12" s="6" customFormat="1" ht="20.25" customHeight="1">
      <c r="A26" s="32">
        <v>17</v>
      </c>
      <c r="B26" s="41" t="s">
        <v>34</v>
      </c>
      <c r="C26" s="42">
        <v>40489</v>
      </c>
      <c r="D26" s="43">
        <v>32</v>
      </c>
      <c r="E26" s="44">
        <v>5879</v>
      </c>
      <c r="F26" s="45">
        <v>12</v>
      </c>
      <c r="G26" s="35">
        <v>10057</v>
      </c>
      <c r="H26" s="35">
        <v>10</v>
      </c>
      <c r="I26" s="42">
        <v>40489</v>
      </c>
      <c r="J26" s="61">
        <f t="shared" si="1"/>
        <v>0.026664805341280927</v>
      </c>
      <c r="K26" s="63">
        <f t="shared" si="2"/>
        <v>133.32402670640462</v>
      </c>
      <c r="L26" s="65">
        <v>133</v>
      </c>
    </row>
    <row r="27" spans="1:12" s="6" customFormat="1" ht="20.25" customHeight="1">
      <c r="A27" s="32">
        <v>18</v>
      </c>
      <c r="B27" s="41" t="s">
        <v>35</v>
      </c>
      <c r="C27" s="46">
        <v>53672</v>
      </c>
      <c r="D27" s="43">
        <v>44</v>
      </c>
      <c r="E27" s="47">
        <v>13994</v>
      </c>
      <c r="F27" s="48">
        <v>11</v>
      </c>
      <c r="G27" s="35">
        <v>4673</v>
      </c>
      <c r="H27" s="35">
        <v>8</v>
      </c>
      <c r="I27" s="46">
        <v>53672</v>
      </c>
      <c r="J27" s="61">
        <f t="shared" si="1"/>
        <v>0.025202410785986885</v>
      </c>
      <c r="K27" s="63">
        <f t="shared" si="2"/>
        <v>126.01205392993442</v>
      </c>
      <c r="L27" s="65">
        <v>126</v>
      </c>
    </row>
    <row r="28" spans="1:12" s="6" customFormat="1" ht="20.25" customHeight="1">
      <c r="A28" s="32">
        <v>19</v>
      </c>
      <c r="B28" s="41" t="s">
        <v>36</v>
      </c>
      <c r="C28" s="46">
        <v>87767</v>
      </c>
      <c r="D28" s="43">
        <v>117</v>
      </c>
      <c r="E28" s="47">
        <v>5049</v>
      </c>
      <c r="F28" s="48">
        <v>10</v>
      </c>
      <c r="G28" s="35">
        <v>6671</v>
      </c>
      <c r="H28" s="35">
        <v>8</v>
      </c>
      <c r="I28" s="46">
        <v>87767</v>
      </c>
      <c r="J28" s="61">
        <f t="shared" si="1"/>
        <v>0.030021301285564052</v>
      </c>
      <c r="K28" s="63">
        <f t="shared" si="2"/>
        <v>150.10650642782025</v>
      </c>
      <c r="L28" s="65">
        <v>150</v>
      </c>
    </row>
    <row r="29" spans="1:12" s="6" customFormat="1" ht="20.25" customHeight="1">
      <c r="A29" s="32">
        <v>20</v>
      </c>
      <c r="B29" s="41" t="s">
        <v>37</v>
      </c>
      <c r="C29" s="46">
        <v>82555</v>
      </c>
      <c r="D29" s="43">
        <v>66</v>
      </c>
      <c r="E29" s="47">
        <v>8363</v>
      </c>
      <c r="F29" s="48">
        <v>12</v>
      </c>
      <c r="G29" s="35">
        <v>6409</v>
      </c>
      <c r="H29" s="35">
        <v>8</v>
      </c>
      <c r="I29" s="46">
        <v>82555</v>
      </c>
      <c r="J29" s="61">
        <f t="shared" si="1"/>
        <v>0.02906869748039398</v>
      </c>
      <c r="K29" s="63">
        <f t="shared" si="2"/>
        <v>145.3434874019699</v>
      </c>
      <c r="L29" s="65">
        <v>145</v>
      </c>
    </row>
    <row r="30" spans="1:12" s="5" customFormat="1" ht="20.25" customHeight="1">
      <c r="A30" s="28" t="s">
        <v>38</v>
      </c>
      <c r="B30" s="29" t="s">
        <v>39</v>
      </c>
      <c r="C30" s="30"/>
      <c r="D30" s="30"/>
      <c r="E30" s="30"/>
      <c r="F30" s="31"/>
      <c r="G30" s="30"/>
      <c r="H30" s="30"/>
      <c r="I30" s="30"/>
      <c r="J30" s="61"/>
      <c r="K30" s="62">
        <f>SUM(K31:K34)</f>
        <v>460.577253913932</v>
      </c>
      <c r="L30" s="62">
        <f>SUM(L31:L34)</f>
        <v>461</v>
      </c>
    </row>
    <row r="31" spans="1:12" ht="20.25" customHeight="1">
      <c r="A31" s="32">
        <v>21</v>
      </c>
      <c r="B31" s="33" t="s">
        <v>40</v>
      </c>
      <c r="C31" s="34">
        <v>114766</v>
      </c>
      <c r="D31" s="35">
        <v>32</v>
      </c>
      <c r="E31" s="36">
        <v>14752</v>
      </c>
      <c r="F31" s="37">
        <v>5</v>
      </c>
      <c r="G31" s="35">
        <v>5565</v>
      </c>
      <c r="H31" s="35">
        <v>6</v>
      </c>
      <c r="I31" s="51"/>
      <c r="J31" s="61">
        <f t="shared" si="1"/>
        <v>0.02707581388694129</v>
      </c>
      <c r="K31" s="63">
        <f t="shared" si="2"/>
        <v>135.37906943470645</v>
      </c>
      <c r="L31" s="64">
        <v>135</v>
      </c>
    </row>
    <row r="32" spans="1:12" ht="20.25" customHeight="1">
      <c r="A32" s="32">
        <v>22</v>
      </c>
      <c r="B32" s="33" t="s">
        <v>41</v>
      </c>
      <c r="C32" s="34">
        <v>118862</v>
      </c>
      <c r="D32" s="35">
        <v>59</v>
      </c>
      <c r="E32" s="36">
        <v>28426</v>
      </c>
      <c r="F32" s="37">
        <v>15</v>
      </c>
      <c r="G32" s="35">
        <v>6777</v>
      </c>
      <c r="H32" s="35">
        <v>7</v>
      </c>
      <c r="I32" s="34">
        <v>118862</v>
      </c>
      <c r="J32" s="61">
        <f t="shared" si="1"/>
        <v>0.04045021954239511</v>
      </c>
      <c r="K32" s="63">
        <f t="shared" si="2"/>
        <v>202.25109771197555</v>
      </c>
      <c r="L32" s="64">
        <v>202</v>
      </c>
    </row>
    <row r="33" spans="1:12" ht="20.25" customHeight="1">
      <c r="A33" s="32">
        <v>23</v>
      </c>
      <c r="B33" s="33" t="s">
        <v>42</v>
      </c>
      <c r="C33" s="49">
        <v>15738</v>
      </c>
      <c r="D33" s="35">
        <v>10</v>
      </c>
      <c r="E33" s="44">
        <v>5392</v>
      </c>
      <c r="F33" s="45">
        <v>12</v>
      </c>
      <c r="G33" s="35">
        <v>1242</v>
      </c>
      <c r="H33" s="35">
        <v>1</v>
      </c>
      <c r="I33" s="49">
        <v>15738</v>
      </c>
      <c r="J33" s="61">
        <f t="shared" si="1"/>
        <v>0.009519596546589477</v>
      </c>
      <c r="K33" s="63">
        <f t="shared" si="2"/>
        <v>47.597982732947386</v>
      </c>
      <c r="L33" s="64">
        <v>48</v>
      </c>
    </row>
    <row r="34" spans="1:12" ht="20.25" customHeight="1">
      <c r="A34" s="32">
        <v>24</v>
      </c>
      <c r="B34" s="33" t="s">
        <v>43</v>
      </c>
      <c r="C34" s="49">
        <v>19534</v>
      </c>
      <c r="D34" s="35">
        <v>14</v>
      </c>
      <c r="E34" s="44">
        <v>5229</v>
      </c>
      <c r="F34" s="45">
        <v>14</v>
      </c>
      <c r="G34" s="35">
        <v>2578</v>
      </c>
      <c r="H34" s="35">
        <v>6</v>
      </c>
      <c r="I34" s="49">
        <v>19534</v>
      </c>
      <c r="J34" s="61">
        <f t="shared" si="1"/>
        <v>0.015069820806860524</v>
      </c>
      <c r="K34" s="63">
        <f t="shared" si="2"/>
        <v>75.34910403430261</v>
      </c>
      <c r="L34" s="64">
        <v>76</v>
      </c>
    </row>
    <row r="35" spans="1:12" s="5" customFormat="1" ht="20.25" customHeight="1">
      <c r="A35" s="28" t="s">
        <v>44</v>
      </c>
      <c r="B35" s="29" t="s">
        <v>45</v>
      </c>
      <c r="C35" s="30"/>
      <c r="D35" s="30"/>
      <c r="E35" s="30"/>
      <c r="F35" s="31"/>
      <c r="G35" s="30"/>
      <c r="H35" s="30"/>
      <c r="I35" s="30"/>
      <c r="J35" s="61"/>
      <c r="K35" s="62">
        <f>SUM(K36:K37)</f>
        <v>246.62982273368902</v>
      </c>
      <c r="L35" s="62">
        <f>SUM(L36:L37)</f>
        <v>247</v>
      </c>
    </row>
    <row r="36" spans="1:12" ht="20.25" customHeight="1">
      <c r="A36" s="32">
        <v>25</v>
      </c>
      <c r="B36" s="33" t="s">
        <v>46</v>
      </c>
      <c r="C36" s="34">
        <v>65730</v>
      </c>
      <c r="D36" s="35">
        <v>44</v>
      </c>
      <c r="E36" s="36">
        <v>5188</v>
      </c>
      <c r="F36" s="37">
        <v>12</v>
      </c>
      <c r="G36" s="35">
        <v>16752</v>
      </c>
      <c r="H36" s="35">
        <v>13</v>
      </c>
      <c r="I36" s="34">
        <v>65730</v>
      </c>
      <c r="J36" s="61">
        <f t="shared" si="1"/>
        <v>0.037348178564676086</v>
      </c>
      <c r="K36" s="63">
        <f t="shared" si="2"/>
        <v>186.74089282338042</v>
      </c>
      <c r="L36" s="64">
        <v>187</v>
      </c>
    </row>
    <row r="37" spans="1:12" ht="20.25" customHeight="1">
      <c r="A37" s="32">
        <v>26</v>
      </c>
      <c r="B37" s="33" t="s">
        <v>47</v>
      </c>
      <c r="C37" s="34">
        <v>15825</v>
      </c>
      <c r="D37" s="35">
        <v>17</v>
      </c>
      <c r="E37" s="36">
        <v>5830</v>
      </c>
      <c r="F37" s="37">
        <v>14</v>
      </c>
      <c r="G37" s="35">
        <v>1349</v>
      </c>
      <c r="H37" s="35">
        <v>3</v>
      </c>
      <c r="I37" s="34">
        <v>15825</v>
      </c>
      <c r="J37" s="61">
        <f t="shared" si="1"/>
        <v>0.011977785982061721</v>
      </c>
      <c r="K37" s="63">
        <f t="shared" si="2"/>
        <v>59.888929910308605</v>
      </c>
      <c r="L37" s="64">
        <v>60</v>
      </c>
    </row>
    <row r="38" spans="1:12" s="5" customFormat="1" ht="20.25" customHeight="1">
      <c r="A38" s="28" t="s">
        <v>48</v>
      </c>
      <c r="B38" s="29" t="s">
        <v>49</v>
      </c>
      <c r="C38" s="30"/>
      <c r="D38" s="30"/>
      <c r="E38" s="30"/>
      <c r="F38" s="31"/>
      <c r="G38" s="30"/>
      <c r="H38" s="30"/>
      <c r="I38" s="30"/>
      <c r="J38" s="61"/>
      <c r="K38" s="62">
        <f>SUM(K39:K40)</f>
        <v>118.19957097378428</v>
      </c>
      <c r="L38" s="62">
        <f>SUM(L39:L40)</f>
        <v>118</v>
      </c>
    </row>
    <row r="39" spans="1:12" s="7" customFormat="1" ht="20.25" customHeight="1">
      <c r="A39" s="50">
        <v>27</v>
      </c>
      <c r="B39" s="33" t="s">
        <v>50</v>
      </c>
      <c r="C39" s="34">
        <v>11667</v>
      </c>
      <c r="D39" s="51">
        <v>29</v>
      </c>
      <c r="E39" s="51"/>
      <c r="F39" s="52"/>
      <c r="G39" s="51">
        <v>1916</v>
      </c>
      <c r="H39" s="51"/>
      <c r="I39" s="51"/>
      <c r="J39" s="61">
        <f t="shared" si="1"/>
        <v>0.003803426050695119</v>
      </c>
      <c r="K39" s="63">
        <f t="shared" si="2"/>
        <v>19.017130253475596</v>
      </c>
      <c r="L39" s="66">
        <v>19</v>
      </c>
    </row>
    <row r="40" spans="1:12" s="8" customFormat="1" ht="20.25" customHeight="1">
      <c r="A40" s="50">
        <v>28</v>
      </c>
      <c r="B40" s="33" t="s">
        <v>51</v>
      </c>
      <c r="C40" s="34">
        <v>29140</v>
      </c>
      <c r="D40" s="51">
        <v>30</v>
      </c>
      <c r="E40" s="53">
        <v>2650</v>
      </c>
      <c r="F40" s="54"/>
      <c r="G40" s="51">
        <v>7771</v>
      </c>
      <c r="H40" s="51">
        <v>13</v>
      </c>
      <c r="I40" s="34"/>
      <c r="J40" s="61">
        <f t="shared" si="1"/>
        <v>0.019836488144061734</v>
      </c>
      <c r="K40" s="63">
        <f t="shared" si="2"/>
        <v>99.18244072030868</v>
      </c>
      <c r="L40" s="66">
        <v>99</v>
      </c>
    </row>
    <row r="41" spans="1:12" s="5" customFormat="1" ht="20.25" customHeight="1">
      <c r="A41" s="28" t="s">
        <v>52</v>
      </c>
      <c r="B41" s="29" t="s">
        <v>53</v>
      </c>
      <c r="C41" s="30"/>
      <c r="D41" s="30"/>
      <c r="E41" s="30"/>
      <c r="F41" s="31"/>
      <c r="G41" s="30"/>
      <c r="H41" s="30"/>
      <c r="I41" s="30"/>
      <c r="J41" s="61"/>
      <c r="K41" s="62">
        <f>SUM(K42:K43)</f>
        <v>75.90822688680751</v>
      </c>
      <c r="L41" s="62">
        <f>SUM(L42:L43)</f>
        <v>76</v>
      </c>
    </row>
    <row r="42" spans="1:12" s="7" customFormat="1" ht="20.25" customHeight="1">
      <c r="A42" s="50">
        <v>29</v>
      </c>
      <c r="B42" s="33" t="s">
        <v>54</v>
      </c>
      <c r="C42" s="34">
        <v>11664</v>
      </c>
      <c r="D42" s="51">
        <v>22</v>
      </c>
      <c r="E42" s="51"/>
      <c r="F42" s="52"/>
      <c r="G42" s="51">
        <v>540</v>
      </c>
      <c r="H42" s="51"/>
      <c r="I42" s="51"/>
      <c r="J42" s="61">
        <f t="shared" si="1"/>
        <v>0.0023615947431089293</v>
      </c>
      <c r="K42" s="63">
        <f t="shared" si="2"/>
        <v>11.807973715544646</v>
      </c>
      <c r="L42" s="66">
        <v>12</v>
      </c>
    </row>
    <row r="43" spans="1:12" s="8" customFormat="1" ht="20.25" customHeight="1">
      <c r="A43" s="50">
        <v>30</v>
      </c>
      <c r="B43" s="33" t="s">
        <v>55</v>
      </c>
      <c r="C43" s="34">
        <v>9731</v>
      </c>
      <c r="D43" s="51">
        <v>32</v>
      </c>
      <c r="E43" s="53">
        <v>398</v>
      </c>
      <c r="F43" s="54"/>
      <c r="G43" s="51">
        <v>3220</v>
      </c>
      <c r="H43" s="51">
        <v>12</v>
      </c>
      <c r="I43" s="51"/>
      <c r="J43" s="61">
        <f t="shared" si="1"/>
        <v>0.012820050634252574</v>
      </c>
      <c r="K43" s="63">
        <f t="shared" si="2"/>
        <v>64.10025317126286</v>
      </c>
      <c r="L43" s="66">
        <v>64</v>
      </c>
    </row>
    <row r="44" spans="1:12" s="5" customFormat="1" ht="20.25" customHeight="1">
      <c r="A44" s="28" t="s">
        <v>56</v>
      </c>
      <c r="B44" s="29" t="s">
        <v>57</v>
      </c>
      <c r="C44" s="30"/>
      <c r="D44" s="30"/>
      <c r="E44" s="30"/>
      <c r="F44" s="31"/>
      <c r="G44" s="30"/>
      <c r="H44" s="30"/>
      <c r="I44" s="30"/>
      <c r="J44" s="61"/>
      <c r="K44" s="62">
        <f>SUM(K45)</f>
        <v>16.46403393895524</v>
      </c>
      <c r="L44" s="62">
        <f>SUM(L45)</f>
        <v>16</v>
      </c>
    </row>
    <row r="45" spans="1:12" s="7" customFormat="1" ht="20.25" customHeight="1">
      <c r="A45" s="50">
        <v>31</v>
      </c>
      <c r="B45" s="33" t="s">
        <v>58</v>
      </c>
      <c r="C45" s="34">
        <v>19790</v>
      </c>
      <c r="D45" s="51">
        <v>22</v>
      </c>
      <c r="E45" s="51"/>
      <c r="F45" s="52"/>
      <c r="G45" s="51">
        <v>764</v>
      </c>
      <c r="H45" s="51"/>
      <c r="I45" s="51"/>
      <c r="J45" s="61">
        <f t="shared" si="1"/>
        <v>0.0032928067877910482</v>
      </c>
      <c r="K45" s="63">
        <f t="shared" si="2"/>
        <v>16.46403393895524</v>
      </c>
      <c r="L45" s="66">
        <v>16</v>
      </c>
    </row>
    <row r="46" spans="1:12" s="5" customFormat="1" ht="20.25" customHeight="1">
      <c r="A46" s="28" t="s">
        <v>59</v>
      </c>
      <c r="B46" s="29" t="s">
        <v>60</v>
      </c>
      <c r="C46" s="30"/>
      <c r="D46" s="30"/>
      <c r="E46" s="30"/>
      <c r="F46" s="31"/>
      <c r="G46" s="30"/>
      <c r="H46" s="30"/>
      <c r="I46" s="30"/>
      <c r="J46" s="61"/>
      <c r="K46" s="62">
        <f>SUM(K47)</f>
        <v>9.310768310698426</v>
      </c>
      <c r="L46" s="62">
        <f>SUM(L47)</f>
        <v>9</v>
      </c>
    </row>
    <row r="47" spans="1:12" s="7" customFormat="1" ht="20.25" customHeight="1">
      <c r="A47" s="50">
        <v>32</v>
      </c>
      <c r="B47" s="33" t="s">
        <v>61</v>
      </c>
      <c r="C47" s="34">
        <v>7746</v>
      </c>
      <c r="D47" s="51">
        <v>14</v>
      </c>
      <c r="E47" s="51"/>
      <c r="F47" s="52"/>
      <c r="G47" s="51">
        <v>730</v>
      </c>
      <c r="H47" s="51"/>
      <c r="I47" s="51"/>
      <c r="J47" s="61">
        <f t="shared" si="1"/>
        <v>0.0018621536621396852</v>
      </c>
      <c r="K47" s="63">
        <f t="shared" si="2"/>
        <v>9.310768310698426</v>
      </c>
      <c r="L47" s="66">
        <v>9</v>
      </c>
    </row>
  </sheetData>
  <sheetProtection selectLockedCells="1" selectUnlockedCells="1"/>
  <mergeCells count="13">
    <mergeCell ref="A1:L1"/>
    <mergeCell ref="H2:J2"/>
    <mergeCell ref="G3:H3"/>
    <mergeCell ref="A3:A6"/>
    <mergeCell ref="B3:B6"/>
    <mergeCell ref="C3:C4"/>
    <mergeCell ref="D3:D4"/>
    <mergeCell ref="E3:E4"/>
    <mergeCell ref="F3:F4"/>
    <mergeCell ref="I3:I4"/>
    <mergeCell ref="J3:J4"/>
    <mergeCell ref="K3:K4"/>
    <mergeCell ref="L3:L4"/>
  </mergeCells>
  <printOptions/>
  <pageMargins left="0.38" right="0.41" top="0.7480314960629921" bottom="0.7480314960629921" header="0.31496062992125984" footer="0.31496062992125984"/>
  <pageSetup fitToHeight="0" horizontalDpi="600" verticalDpi="600" orientation="portrait" paperSize="9" scale="7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孔楠</dc:creator>
  <cp:keywords/>
  <dc:description/>
  <cp:lastModifiedBy>Administrator</cp:lastModifiedBy>
  <cp:lastPrinted>2019-04-23T02:43:36Z</cp:lastPrinted>
  <dcterms:created xsi:type="dcterms:W3CDTF">2014-10-22T02:43:35Z</dcterms:created>
  <dcterms:modified xsi:type="dcterms:W3CDTF">2019-12-20T09:03:45Z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